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codeName="ThisWorkbook" autoCompressPictures="0"/>
  <bookViews>
    <workbookView xWindow="560" yWindow="560" windowWidth="25040" windowHeight="15500" tabRatio="960" activeTab="12"/>
  </bookViews>
  <sheets>
    <sheet name="Hitters" sheetId="1" r:id="rId1"/>
    <sheet name="Pitchers" sheetId="4" r:id="rId2"/>
    <sheet name="Points System" sheetId="2" r:id="rId3"/>
    <sheet name="C" sheetId="7" r:id="rId4"/>
    <sheet name="1B" sheetId="8" r:id="rId5"/>
    <sheet name="2B" sheetId="9" r:id="rId6"/>
    <sheet name="3B" sheetId="10" r:id="rId7"/>
    <sheet name="SS" sheetId="11" r:id="rId8"/>
    <sheet name="OF" sheetId="12" r:id="rId9"/>
    <sheet name="SP" sheetId="13" r:id="rId10"/>
    <sheet name="RP" sheetId="14" r:id="rId11"/>
    <sheet name="Rankings" sheetId="15" r:id="rId12"/>
    <sheet name="Overall" sheetId="19" r:id="rId13"/>
    <sheet name="ADP" sheetId="18" r:id="rId14"/>
  </sheets>
  <externalReferences>
    <externalReference r:id="rId15"/>
  </externalReferences>
  <definedNames>
    <definedName name="_xlnm._FilterDatabase" localSheetId="4" hidden="1">'1B'!$A$1:$W$1</definedName>
    <definedName name="_xlnm._FilterDatabase" localSheetId="5" hidden="1">'2B'!$A$1:$W$1</definedName>
    <definedName name="_xlnm._FilterDatabase" localSheetId="6" hidden="1">'3B'!$A$1:$W$1</definedName>
    <definedName name="_xlnm._FilterDatabase" localSheetId="13" hidden="1">ADP!$A$1:$B$1</definedName>
    <definedName name="_xlnm._FilterDatabase" localSheetId="3" hidden="1">'C'!$A$1:$W$1</definedName>
    <definedName name="_xlnm._FilterDatabase" localSheetId="0" hidden="1">Hitters!$A$1:$V$233</definedName>
    <definedName name="_xlnm._FilterDatabase" localSheetId="8" hidden="1">OF!$A$1:$W$1</definedName>
    <definedName name="_xlnm._FilterDatabase" localSheetId="12" hidden="1">Overall!$A$1:$I$1</definedName>
    <definedName name="_xlnm._FilterDatabase" localSheetId="1" hidden="1">Pitchers!$A$1:$V$192</definedName>
    <definedName name="_xlnm._FilterDatabase" localSheetId="11" hidden="1">Rankings!$A$1:$I$1</definedName>
    <definedName name="_xlnm._FilterDatabase" localSheetId="10" hidden="1">RP!$A$1:$U$1</definedName>
    <definedName name="_xlnm._FilterDatabase" localSheetId="9" hidden="1">SP!$A$1:$V$1</definedName>
    <definedName name="_xlnm._FilterDatabase" localSheetId="7" hidden="1">SS!$A$1:$W$1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9" l="1"/>
  <c r="H3" i="19"/>
  <c r="H13" i="19"/>
  <c r="H23" i="19"/>
  <c r="H16" i="19"/>
  <c r="H10" i="19"/>
  <c r="H5" i="19"/>
  <c r="H19" i="19"/>
  <c r="H20" i="19"/>
  <c r="H35" i="19"/>
  <c r="H37" i="19"/>
  <c r="H18" i="19"/>
  <c r="H14" i="19"/>
  <c r="H6" i="19"/>
  <c r="H11" i="19"/>
  <c r="H17" i="19"/>
  <c r="H49" i="19"/>
  <c r="H8" i="19"/>
  <c r="H24" i="19"/>
  <c r="H27" i="19"/>
  <c r="H50" i="19"/>
  <c r="H28" i="19"/>
  <c r="H40" i="19"/>
  <c r="H7" i="19"/>
  <c r="H61" i="19"/>
  <c r="H29" i="19"/>
  <c r="H31" i="19"/>
  <c r="H92" i="19"/>
  <c r="H43" i="19"/>
  <c r="H9" i="19"/>
  <c r="H42" i="19"/>
  <c r="H33" i="19"/>
  <c r="H57" i="19"/>
  <c r="H133" i="19"/>
  <c r="H80" i="19"/>
  <c r="H90" i="19"/>
  <c r="H73" i="19"/>
  <c r="H63" i="19"/>
  <c r="H136" i="19"/>
  <c r="H59" i="19"/>
  <c r="H95" i="19"/>
  <c r="H65" i="19"/>
  <c r="H55" i="19"/>
  <c r="H66" i="19"/>
  <c r="H60" i="19"/>
  <c r="H148" i="19"/>
  <c r="H98" i="19"/>
  <c r="H72" i="19"/>
  <c r="H188" i="19"/>
  <c r="H62" i="19"/>
  <c r="H113" i="19"/>
  <c r="H56" i="19"/>
  <c r="H144" i="19"/>
  <c r="H45" i="19"/>
  <c r="H82" i="19"/>
  <c r="H70" i="19"/>
  <c r="H155" i="19"/>
  <c r="H58" i="19"/>
  <c r="H30" i="19"/>
  <c r="H64" i="19"/>
  <c r="H103" i="19"/>
  <c r="H106" i="19"/>
  <c r="H12" i="19"/>
  <c r="H47" i="19"/>
  <c r="H79" i="19"/>
  <c r="H54" i="19"/>
  <c r="H51" i="19"/>
  <c r="H141" i="19"/>
  <c r="H86" i="19"/>
  <c r="H44" i="19"/>
  <c r="H173" i="19"/>
  <c r="H142" i="19"/>
  <c r="H41" i="19"/>
  <c r="H15" i="19"/>
  <c r="H91" i="19"/>
  <c r="H143" i="19"/>
  <c r="H67" i="19"/>
  <c r="H119" i="19"/>
  <c r="H94" i="19"/>
  <c r="H183" i="19"/>
  <c r="H39" i="19"/>
  <c r="H191" i="19"/>
  <c r="H74" i="19"/>
  <c r="H111" i="19"/>
  <c r="H102" i="19"/>
  <c r="H179" i="19"/>
  <c r="H116" i="19"/>
  <c r="H127" i="19"/>
  <c r="H25" i="19"/>
  <c r="H26" i="19"/>
  <c r="H77" i="19"/>
  <c r="H112" i="19"/>
  <c r="H97" i="19"/>
  <c r="H68" i="19"/>
  <c r="H172" i="19"/>
  <c r="H46" i="19"/>
  <c r="H252" i="19"/>
  <c r="H34" i="19"/>
  <c r="H109" i="19"/>
  <c r="H32" i="19"/>
  <c r="H261" i="19"/>
  <c r="H96" i="19"/>
  <c r="H75" i="19"/>
  <c r="H182" i="19"/>
  <c r="H393" i="19"/>
  <c r="H130" i="19"/>
  <c r="H104" i="19"/>
  <c r="H71" i="19"/>
  <c r="H21" i="19"/>
  <c r="H48" i="19"/>
  <c r="H101" i="19"/>
  <c r="H158" i="19"/>
  <c r="H272" i="19"/>
  <c r="H128" i="19"/>
  <c r="H124" i="19"/>
  <c r="H125" i="19"/>
  <c r="H118" i="19"/>
  <c r="H53" i="19"/>
  <c r="H129" i="19"/>
  <c r="H83" i="19"/>
  <c r="H198" i="19"/>
  <c r="H22" i="19"/>
  <c r="H122" i="19"/>
  <c r="H137" i="19"/>
  <c r="H126" i="19"/>
  <c r="H38" i="19"/>
  <c r="H180" i="19"/>
  <c r="H206" i="19"/>
  <c r="H81" i="19"/>
  <c r="H123" i="19"/>
  <c r="H132" i="19"/>
  <c r="H199" i="19"/>
  <c r="H149" i="19"/>
  <c r="H52" i="19"/>
  <c r="H36" i="19"/>
  <c r="H107" i="19"/>
  <c r="H69" i="19"/>
  <c r="H247" i="19"/>
  <c r="H294" i="19"/>
  <c r="H209" i="19"/>
  <c r="H153" i="19"/>
  <c r="H308" i="19"/>
  <c r="H295" i="19"/>
  <c r="H138" i="19"/>
  <c r="H134" i="19"/>
  <c r="H390" i="19"/>
  <c r="H277" i="19"/>
  <c r="H93" i="19"/>
  <c r="H156" i="19"/>
  <c r="H222" i="19"/>
  <c r="H175" i="19"/>
  <c r="H171" i="19"/>
  <c r="H131" i="19"/>
  <c r="H157" i="19"/>
  <c r="H121" i="19"/>
  <c r="H195" i="19"/>
  <c r="H168" i="19"/>
  <c r="H154" i="19"/>
  <c r="H228" i="19"/>
  <c r="H285" i="19"/>
  <c r="H139" i="19"/>
  <c r="H269" i="19"/>
  <c r="H246" i="19"/>
  <c r="H76" i="19"/>
  <c r="H105" i="19"/>
  <c r="H224" i="19"/>
  <c r="H135" i="19"/>
  <c r="H110" i="19"/>
  <c r="H215" i="19"/>
  <c r="H194" i="19"/>
  <c r="H145" i="19"/>
  <c r="H115" i="19"/>
  <c r="H292" i="19"/>
  <c r="H87" i="19"/>
  <c r="H99" i="19"/>
  <c r="H140" i="19"/>
  <c r="H257" i="19"/>
  <c r="H114" i="19"/>
  <c r="H225" i="19"/>
  <c r="H88" i="19"/>
  <c r="H120" i="19"/>
  <c r="H220" i="19"/>
  <c r="H89" i="19"/>
  <c r="H170" i="19"/>
  <c r="H100" i="19"/>
  <c r="H325" i="19"/>
  <c r="H202" i="19"/>
  <c r="H78" i="19"/>
  <c r="H117" i="19"/>
  <c r="H223" i="19"/>
  <c r="H283" i="19"/>
  <c r="H281" i="19"/>
  <c r="H377" i="19"/>
  <c r="H251" i="19"/>
  <c r="H361" i="19"/>
  <c r="H207" i="19"/>
  <c r="H169" i="19"/>
  <c r="H147" i="19"/>
  <c r="H167" i="19"/>
  <c r="H152" i="19"/>
  <c r="H189" i="19"/>
  <c r="H213" i="19"/>
  <c r="H408" i="19"/>
  <c r="H268" i="19"/>
  <c r="H264" i="19"/>
  <c r="H201" i="19"/>
  <c r="H296" i="19"/>
  <c r="H177" i="19"/>
  <c r="H160" i="19"/>
  <c r="H275" i="19"/>
  <c r="H316" i="19"/>
  <c r="H278" i="19"/>
  <c r="H192" i="19"/>
  <c r="H178" i="19"/>
  <c r="H241" i="19"/>
  <c r="H368" i="19"/>
  <c r="H265" i="19"/>
  <c r="H238" i="19"/>
  <c r="H274" i="19"/>
  <c r="H85" i="19"/>
  <c r="H184" i="19"/>
  <c r="H386" i="19"/>
  <c r="H364" i="19"/>
  <c r="H165" i="19"/>
  <c r="H196" i="19"/>
  <c r="H317" i="19"/>
  <c r="H305" i="19"/>
  <c r="H279" i="19"/>
  <c r="H237" i="19"/>
  <c r="H181" i="19"/>
  <c r="H164" i="19"/>
  <c r="H340" i="19"/>
  <c r="H205" i="19"/>
  <c r="H214" i="19"/>
  <c r="H211" i="19"/>
  <c r="H266" i="19"/>
  <c r="H311" i="19"/>
  <c r="H159" i="19"/>
  <c r="H218" i="19"/>
  <c r="H312" i="19"/>
  <c r="H84" i="19"/>
  <c r="H409" i="19"/>
  <c r="H284" i="19"/>
  <c r="H236" i="19"/>
  <c r="H200" i="19"/>
  <c r="H270" i="19"/>
  <c r="H335" i="19"/>
  <c r="H163" i="19"/>
  <c r="H253" i="19"/>
  <c r="H245" i="19"/>
  <c r="H161" i="19"/>
  <c r="H347" i="19"/>
  <c r="H233" i="19"/>
  <c r="H262" i="19"/>
  <c r="H250" i="19"/>
  <c r="H185" i="19"/>
  <c r="H193" i="19"/>
  <c r="H258" i="19"/>
  <c r="H219" i="19"/>
  <c r="H300" i="19"/>
  <c r="H187" i="19"/>
  <c r="H242" i="19"/>
  <c r="H373" i="19"/>
  <c r="H239" i="19"/>
  <c r="H174" i="19"/>
  <c r="H216" i="19"/>
  <c r="H176" i="19"/>
  <c r="H351" i="19"/>
  <c r="H210" i="19"/>
  <c r="H230" i="19"/>
  <c r="H343" i="19"/>
  <c r="H369" i="19"/>
  <c r="H332" i="19"/>
  <c r="H365" i="19"/>
  <c r="H263" i="19"/>
  <c r="H287" i="19"/>
  <c r="H433" i="19"/>
  <c r="H151" i="19"/>
  <c r="H226" i="19"/>
  <c r="H227" i="19"/>
  <c r="H410" i="19"/>
  <c r="H249" i="19"/>
  <c r="H231" i="19"/>
  <c r="H423" i="19"/>
  <c r="H248" i="19"/>
  <c r="H235" i="19"/>
  <c r="H306" i="19"/>
  <c r="H363" i="19"/>
  <c r="H302" i="19"/>
  <c r="H186" i="19"/>
  <c r="H146" i="19"/>
  <c r="H398" i="19"/>
  <c r="H384" i="19"/>
  <c r="H273" i="19"/>
  <c r="H212" i="19"/>
  <c r="H352" i="19"/>
  <c r="H422" i="19"/>
  <c r="H150" i="19"/>
  <c r="H260" i="19"/>
  <c r="H166" i="19"/>
  <c r="H289" i="19"/>
  <c r="H442" i="19"/>
  <c r="H485" i="19"/>
  <c r="H288" i="19"/>
  <c r="H303" i="19"/>
  <c r="H378" i="19"/>
  <c r="H477" i="19"/>
  <c r="H204" i="19"/>
  <c r="H314" i="19"/>
  <c r="H382" i="19"/>
  <c r="H221" i="19"/>
  <c r="H320" i="19"/>
  <c r="H503" i="19"/>
  <c r="H374" i="19"/>
  <c r="H197" i="19"/>
  <c r="H108" i="19"/>
  <c r="H244" i="19"/>
  <c r="H359" i="19"/>
  <c r="H229" i="19"/>
  <c r="H217" i="19"/>
  <c r="H327" i="19"/>
  <c r="H280" i="19"/>
  <c r="H420" i="19"/>
  <c r="H338" i="19"/>
  <c r="H389" i="19"/>
  <c r="H392" i="19"/>
  <c r="H299" i="19"/>
  <c r="H341" i="19"/>
  <c r="H333" i="19"/>
  <c r="H259" i="19"/>
  <c r="H412" i="19"/>
  <c r="H276" i="19"/>
  <c r="H243" i="19"/>
  <c r="H450" i="19"/>
  <c r="H282" i="19"/>
  <c r="H290" i="19"/>
  <c r="H297" i="19"/>
  <c r="H402" i="19"/>
  <c r="H203" i="19"/>
  <c r="H162" i="19"/>
  <c r="H190" i="19"/>
  <c r="H208" i="19"/>
  <c r="H232" i="19"/>
  <c r="H234" i="19"/>
  <c r="H240" i="19"/>
  <c r="H254" i="19"/>
  <c r="H255" i="19"/>
  <c r="H256" i="19"/>
  <c r="H267" i="19"/>
  <c r="H271" i="19"/>
  <c r="H286" i="19"/>
  <c r="H291" i="19"/>
  <c r="H293" i="19"/>
  <c r="H298" i="19"/>
  <c r="H301" i="19"/>
  <c r="H304" i="19"/>
  <c r="H307" i="19"/>
  <c r="H309" i="19"/>
  <c r="H310" i="19"/>
  <c r="H313" i="19"/>
  <c r="H315" i="19"/>
  <c r="H318" i="19"/>
  <c r="H319" i="19"/>
  <c r="H321" i="19"/>
  <c r="H322" i="19"/>
  <c r="H323" i="19"/>
  <c r="H324" i="19"/>
  <c r="H326" i="19"/>
  <c r="H328" i="19"/>
  <c r="H329" i="19"/>
  <c r="H330" i="19"/>
  <c r="H331" i="19"/>
  <c r="H334" i="19"/>
  <c r="H336" i="19"/>
  <c r="H337" i="19"/>
  <c r="H339" i="19"/>
  <c r="H342" i="19"/>
  <c r="H344" i="19"/>
  <c r="H345" i="19"/>
  <c r="H346" i="19"/>
  <c r="H348" i="19"/>
  <c r="H349" i="19"/>
  <c r="H350" i="19"/>
  <c r="H353" i="19"/>
  <c r="H354" i="19"/>
  <c r="H355" i="19"/>
  <c r="H356" i="19"/>
  <c r="H357" i="19"/>
  <c r="H358" i="19"/>
  <c r="H360" i="19"/>
  <c r="H362" i="19"/>
  <c r="H366" i="19"/>
  <c r="H367" i="19"/>
  <c r="H370" i="19"/>
  <c r="H371" i="19"/>
  <c r="H372" i="19"/>
  <c r="H375" i="19"/>
  <c r="H376" i="19"/>
  <c r="H379" i="19"/>
  <c r="H380" i="19"/>
  <c r="H381" i="19"/>
  <c r="H383" i="19"/>
  <c r="H385" i="19"/>
  <c r="H387" i="19"/>
  <c r="H388" i="19"/>
  <c r="H391" i="19"/>
  <c r="H394" i="19"/>
  <c r="H395" i="19"/>
  <c r="H396" i="19"/>
  <c r="H397" i="19"/>
  <c r="H399" i="19"/>
  <c r="H400" i="19"/>
  <c r="H401" i="19"/>
  <c r="H403" i="19"/>
  <c r="H404" i="19"/>
  <c r="H405" i="19"/>
  <c r="H406" i="19"/>
  <c r="H407" i="19"/>
  <c r="H411" i="19"/>
  <c r="H413" i="19"/>
  <c r="H414" i="19"/>
  <c r="H415" i="19"/>
  <c r="H416" i="19"/>
  <c r="H417" i="19"/>
  <c r="H418" i="19"/>
  <c r="H419" i="19"/>
  <c r="H421" i="19"/>
  <c r="H424" i="19"/>
  <c r="H425" i="19"/>
  <c r="H426" i="19"/>
  <c r="H427" i="19"/>
  <c r="H428" i="19"/>
  <c r="H429" i="19"/>
  <c r="H430" i="19"/>
  <c r="H431" i="19"/>
  <c r="H432" i="19"/>
  <c r="H434" i="19"/>
  <c r="H435" i="19"/>
  <c r="H436" i="19"/>
  <c r="H437" i="19"/>
  <c r="H438" i="19"/>
  <c r="H439" i="19"/>
  <c r="H440" i="19"/>
  <c r="H441" i="19"/>
  <c r="H443" i="19"/>
  <c r="H444" i="19"/>
  <c r="H445" i="19"/>
  <c r="H446" i="19"/>
  <c r="H447" i="19"/>
  <c r="H448" i="19"/>
  <c r="H449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3" i="19"/>
  <c r="H474" i="19"/>
  <c r="H475" i="19"/>
  <c r="H476" i="19"/>
  <c r="H478" i="19"/>
  <c r="H479" i="19"/>
  <c r="H480" i="19"/>
  <c r="H481" i="19"/>
  <c r="H482" i="19"/>
  <c r="H483" i="19"/>
  <c r="H484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4" i="19"/>
  <c r="H2" i="19"/>
  <c r="I4" i="19"/>
  <c r="I3" i="19"/>
  <c r="I13" i="19"/>
  <c r="I23" i="19"/>
  <c r="I16" i="19"/>
  <c r="I10" i="19"/>
  <c r="I5" i="19"/>
  <c r="I19" i="19"/>
  <c r="I20" i="19"/>
  <c r="I35" i="19"/>
  <c r="I37" i="19"/>
  <c r="I18" i="19"/>
  <c r="I14" i="19"/>
  <c r="I6" i="19"/>
  <c r="I11" i="19"/>
  <c r="I17" i="19"/>
  <c r="I49" i="19"/>
  <c r="I8" i="19"/>
  <c r="I24" i="19"/>
  <c r="I27" i="19"/>
  <c r="I50" i="19"/>
  <c r="I28" i="19"/>
  <c r="I40" i="19"/>
  <c r="I7" i="19"/>
  <c r="I61" i="19"/>
  <c r="I29" i="19"/>
  <c r="I31" i="19"/>
  <c r="I92" i="19"/>
  <c r="I43" i="19"/>
  <c r="I9" i="19"/>
  <c r="I42" i="19"/>
  <c r="I33" i="19"/>
  <c r="I57" i="19"/>
  <c r="I133" i="19"/>
  <c r="I80" i="19"/>
  <c r="I90" i="19"/>
  <c r="I73" i="19"/>
  <c r="I63" i="19"/>
  <c r="I136" i="19"/>
  <c r="I59" i="19"/>
  <c r="I95" i="19"/>
  <c r="I65" i="19"/>
  <c r="I55" i="19"/>
  <c r="I66" i="19"/>
  <c r="I60" i="19"/>
  <c r="I148" i="19"/>
  <c r="I98" i="19"/>
  <c r="I72" i="19"/>
  <c r="I188" i="19"/>
  <c r="I62" i="19"/>
  <c r="I113" i="19"/>
  <c r="I56" i="19"/>
  <c r="I144" i="19"/>
  <c r="I45" i="19"/>
  <c r="I82" i="19"/>
  <c r="I70" i="19"/>
  <c r="I155" i="19"/>
  <c r="I58" i="19"/>
  <c r="I30" i="19"/>
  <c r="I64" i="19"/>
  <c r="I103" i="19"/>
  <c r="I106" i="19"/>
  <c r="I12" i="19"/>
  <c r="I47" i="19"/>
  <c r="I79" i="19"/>
  <c r="I54" i="19"/>
  <c r="I51" i="19"/>
  <c r="I141" i="19"/>
  <c r="I86" i="19"/>
  <c r="I44" i="19"/>
  <c r="I173" i="19"/>
  <c r="I142" i="19"/>
  <c r="I41" i="19"/>
  <c r="I15" i="19"/>
  <c r="I91" i="19"/>
  <c r="I143" i="19"/>
  <c r="I67" i="19"/>
  <c r="I119" i="19"/>
  <c r="I94" i="19"/>
  <c r="I183" i="19"/>
  <c r="I39" i="19"/>
  <c r="I191" i="19"/>
  <c r="I74" i="19"/>
  <c r="I111" i="19"/>
  <c r="I102" i="19"/>
  <c r="I179" i="19"/>
  <c r="I116" i="19"/>
  <c r="I127" i="19"/>
  <c r="I25" i="19"/>
  <c r="I26" i="19"/>
  <c r="I77" i="19"/>
  <c r="I112" i="19"/>
  <c r="I97" i="19"/>
  <c r="I68" i="19"/>
  <c r="I172" i="19"/>
  <c r="I46" i="19"/>
  <c r="I252" i="19"/>
  <c r="I34" i="19"/>
  <c r="I109" i="19"/>
  <c r="I32" i="19"/>
  <c r="I261" i="19"/>
  <c r="I96" i="19"/>
  <c r="I75" i="19"/>
  <c r="I182" i="19"/>
  <c r="I393" i="19"/>
  <c r="I130" i="19"/>
  <c r="I104" i="19"/>
  <c r="I71" i="19"/>
  <c r="I21" i="19"/>
  <c r="I48" i="19"/>
  <c r="I101" i="19"/>
  <c r="I158" i="19"/>
  <c r="I272" i="19"/>
  <c r="I128" i="19"/>
  <c r="I124" i="19"/>
  <c r="I125" i="19"/>
  <c r="I118" i="19"/>
  <c r="I53" i="19"/>
  <c r="I129" i="19"/>
  <c r="I83" i="19"/>
  <c r="I198" i="19"/>
  <c r="I22" i="19"/>
  <c r="I122" i="19"/>
  <c r="I137" i="19"/>
  <c r="I126" i="19"/>
  <c r="I38" i="19"/>
  <c r="I180" i="19"/>
  <c r="I206" i="19"/>
  <c r="I81" i="19"/>
  <c r="I123" i="19"/>
  <c r="I132" i="19"/>
  <c r="I199" i="19"/>
  <c r="I149" i="19"/>
  <c r="I52" i="19"/>
  <c r="I36" i="19"/>
  <c r="I107" i="19"/>
  <c r="I69" i="19"/>
  <c r="I247" i="19"/>
  <c r="I294" i="19"/>
  <c r="I209" i="19"/>
  <c r="I153" i="19"/>
  <c r="I308" i="19"/>
  <c r="I295" i="19"/>
  <c r="I138" i="19"/>
  <c r="I134" i="19"/>
  <c r="I390" i="19"/>
  <c r="I277" i="19"/>
  <c r="I93" i="19"/>
  <c r="I156" i="19"/>
  <c r="I222" i="19"/>
  <c r="I175" i="19"/>
  <c r="I171" i="19"/>
  <c r="I131" i="19"/>
  <c r="I157" i="19"/>
  <c r="I121" i="19"/>
  <c r="I195" i="19"/>
  <c r="I168" i="19"/>
  <c r="I154" i="19"/>
  <c r="I228" i="19"/>
  <c r="I285" i="19"/>
  <c r="I139" i="19"/>
  <c r="I269" i="19"/>
  <c r="I246" i="19"/>
  <c r="I76" i="19"/>
  <c r="I105" i="19"/>
  <c r="I224" i="19"/>
  <c r="I135" i="19"/>
  <c r="I110" i="19"/>
  <c r="I215" i="19"/>
  <c r="I194" i="19"/>
  <c r="I145" i="19"/>
  <c r="I115" i="19"/>
  <c r="I292" i="19"/>
  <c r="I87" i="19"/>
  <c r="I99" i="19"/>
  <c r="I140" i="19"/>
  <c r="I257" i="19"/>
  <c r="I114" i="19"/>
  <c r="I225" i="19"/>
  <c r="I88" i="19"/>
  <c r="I120" i="19"/>
  <c r="I220" i="19"/>
  <c r="I89" i="19"/>
  <c r="I170" i="19"/>
  <c r="I100" i="19"/>
  <c r="I325" i="19"/>
  <c r="I202" i="19"/>
  <c r="I78" i="19"/>
  <c r="I117" i="19"/>
  <c r="I223" i="19"/>
  <c r="I283" i="19"/>
  <c r="I281" i="19"/>
  <c r="I377" i="19"/>
  <c r="I251" i="19"/>
  <c r="I361" i="19"/>
  <c r="I207" i="19"/>
  <c r="I169" i="19"/>
  <c r="I147" i="19"/>
  <c r="I167" i="19"/>
  <c r="I152" i="19"/>
  <c r="I189" i="19"/>
  <c r="I213" i="19"/>
  <c r="I408" i="19"/>
  <c r="I268" i="19"/>
  <c r="I264" i="19"/>
  <c r="I201" i="19"/>
  <c r="I296" i="19"/>
  <c r="I177" i="19"/>
  <c r="I160" i="19"/>
  <c r="I275" i="19"/>
  <c r="I316" i="19"/>
  <c r="I278" i="19"/>
  <c r="I192" i="19"/>
  <c r="I178" i="19"/>
  <c r="I241" i="19"/>
  <c r="I368" i="19"/>
  <c r="I265" i="19"/>
  <c r="I238" i="19"/>
  <c r="I274" i="19"/>
  <c r="I85" i="19"/>
  <c r="I184" i="19"/>
  <c r="I386" i="19"/>
  <c r="I364" i="19"/>
  <c r="I165" i="19"/>
  <c r="I196" i="19"/>
  <c r="I317" i="19"/>
  <c r="I305" i="19"/>
  <c r="I279" i="19"/>
  <c r="I237" i="19"/>
  <c r="I181" i="19"/>
  <c r="I164" i="19"/>
  <c r="I340" i="19"/>
  <c r="I205" i="19"/>
  <c r="I214" i="19"/>
  <c r="I211" i="19"/>
  <c r="I266" i="19"/>
  <c r="I311" i="19"/>
  <c r="I159" i="19"/>
  <c r="I218" i="19"/>
  <c r="I312" i="19"/>
  <c r="I84" i="19"/>
  <c r="I409" i="19"/>
  <c r="I284" i="19"/>
  <c r="I236" i="19"/>
  <c r="I200" i="19"/>
  <c r="I270" i="19"/>
  <c r="I335" i="19"/>
  <c r="I163" i="19"/>
  <c r="I253" i="19"/>
  <c r="I245" i="19"/>
  <c r="I161" i="19"/>
  <c r="I347" i="19"/>
  <c r="I233" i="19"/>
  <c r="I262" i="19"/>
  <c r="I250" i="19"/>
  <c r="I185" i="19"/>
  <c r="I193" i="19"/>
  <c r="I258" i="19"/>
  <c r="I219" i="19"/>
  <c r="I300" i="19"/>
  <c r="I187" i="19"/>
  <c r="I242" i="19"/>
  <c r="I373" i="19"/>
  <c r="I239" i="19"/>
  <c r="I174" i="19"/>
  <c r="I216" i="19"/>
  <c r="I176" i="19"/>
  <c r="I351" i="19"/>
  <c r="I210" i="19"/>
  <c r="I230" i="19"/>
  <c r="I343" i="19"/>
  <c r="I369" i="19"/>
  <c r="I332" i="19"/>
  <c r="I365" i="19"/>
  <c r="I263" i="19"/>
  <c r="I287" i="19"/>
  <c r="I433" i="19"/>
  <c r="I151" i="19"/>
  <c r="I226" i="19"/>
  <c r="I227" i="19"/>
  <c r="I410" i="19"/>
  <c r="I249" i="19"/>
  <c r="I231" i="19"/>
  <c r="I423" i="19"/>
  <c r="I248" i="19"/>
  <c r="I235" i="19"/>
  <c r="I306" i="19"/>
  <c r="I363" i="19"/>
  <c r="I302" i="19"/>
  <c r="I186" i="19"/>
  <c r="I146" i="19"/>
  <c r="I398" i="19"/>
  <c r="I384" i="19"/>
  <c r="I273" i="19"/>
  <c r="I212" i="19"/>
  <c r="I352" i="19"/>
  <c r="I422" i="19"/>
  <c r="I150" i="19"/>
  <c r="I260" i="19"/>
  <c r="I166" i="19"/>
  <c r="I289" i="19"/>
  <c r="I442" i="19"/>
  <c r="I485" i="19"/>
  <c r="I288" i="19"/>
  <c r="I303" i="19"/>
  <c r="I378" i="19"/>
  <c r="I477" i="19"/>
  <c r="I204" i="19"/>
  <c r="I314" i="19"/>
  <c r="I382" i="19"/>
  <c r="I221" i="19"/>
  <c r="I320" i="19"/>
  <c r="I503" i="19"/>
  <c r="I374" i="19"/>
  <c r="I197" i="19"/>
  <c r="I108" i="19"/>
  <c r="I244" i="19"/>
  <c r="I359" i="19"/>
  <c r="I229" i="19"/>
  <c r="I217" i="19"/>
  <c r="I327" i="19"/>
  <c r="I280" i="19"/>
  <c r="I420" i="19"/>
  <c r="I338" i="19"/>
  <c r="I389" i="19"/>
  <c r="I392" i="19"/>
  <c r="I299" i="19"/>
  <c r="I341" i="19"/>
  <c r="I333" i="19"/>
  <c r="I259" i="19"/>
  <c r="I412" i="19"/>
  <c r="I276" i="19"/>
  <c r="I243" i="19"/>
  <c r="I450" i="19"/>
  <c r="I282" i="19"/>
  <c r="I290" i="19"/>
  <c r="I297" i="19"/>
  <c r="I402" i="19"/>
  <c r="I203" i="19"/>
  <c r="I162" i="19"/>
  <c r="I190" i="19"/>
  <c r="I208" i="19"/>
  <c r="I232" i="19"/>
  <c r="I234" i="19"/>
  <c r="I240" i="19"/>
  <c r="I254" i="19"/>
  <c r="I255" i="19"/>
  <c r="I256" i="19"/>
  <c r="I267" i="19"/>
  <c r="I271" i="19"/>
  <c r="I286" i="19"/>
  <c r="I291" i="19"/>
  <c r="I293" i="19"/>
  <c r="I298" i="19"/>
  <c r="I301" i="19"/>
  <c r="I304" i="19"/>
  <c r="I307" i="19"/>
  <c r="I309" i="19"/>
  <c r="I310" i="19"/>
  <c r="I313" i="19"/>
  <c r="I315" i="19"/>
  <c r="I318" i="19"/>
  <c r="I319" i="19"/>
  <c r="I321" i="19"/>
  <c r="I322" i="19"/>
  <c r="I323" i="19"/>
  <c r="I324" i="19"/>
  <c r="I326" i="19"/>
  <c r="I328" i="19"/>
  <c r="I329" i="19"/>
  <c r="I330" i="19"/>
  <c r="I331" i="19"/>
  <c r="I334" i="19"/>
  <c r="I336" i="19"/>
  <c r="I337" i="19"/>
  <c r="I339" i="19"/>
  <c r="I342" i="19"/>
  <c r="I344" i="19"/>
  <c r="I345" i="19"/>
  <c r="I346" i="19"/>
  <c r="I348" i="19"/>
  <c r="I349" i="19"/>
  <c r="I350" i="19"/>
  <c r="I353" i="19"/>
  <c r="I354" i="19"/>
  <c r="I355" i="19"/>
  <c r="I356" i="19"/>
  <c r="I357" i="19"/>
  <c r="I358" i="19"/>
  <c r="I360" i="19"/>
  <c r="I362" i="19"/>
  <c r="I366" i="19"/>
  <c r="I367" i="19"/>
  <c r="I370" i="19"/>
  <c r="I371" i="19"/>
  <c r="I372" i="19"/>
  <c r="I375" i="19"/>
  <c r="I376" i="19"/>
  <c r="I379" i="19"/>
  <c r="I380" i="19"/>
  <c r="I381" i="19"/>
  <c r="I383" i="19"/>
  <c r="I385" i="19"/>
  <c r="I387" i="19"/>
  <c r="I388" i="19"/>
  <c r="I391" i="19"/>
  <c r="I394" i="19"/>
  <c r="I395" i="19"/>
  <c r="I396" i="19"/>
  <c r="I397" i="19"/>
  <c r="I399" i="19"/>
  <c r="I400" i="19"/>
  <c r="I401" i="19"/>
  <c r="I403" i="19"/>
  <c r="I404" i="19"/>
  <c r="I405" i="19"/>
  <c r="I406" i="19"/>
  <c r="I407" i="19"/>
  <c r="I411" i="19"/>
  <c r="I413" i="19"/>
  <c r="I414" i="19"/>
  <c r="I415" i="19"/>
  <c r="I416" i="19"/>
  <c r="I417" i="19"/>
  <c r="I418" i="19"/>
  <c r="I419" i="19"/>
  <c r="I421" i="19"/>
  <c r="I424" i="19"/>
  <c r="I425" i="19"/>
  <c r="I426" i="19"/>
  <c r="I427" i="19"/>
  <c r="I428" i="19"/>
  <c r="I429" i="19"/>
  <c r="I430" i="19"/>
  <c r="I431" i="19"/>
  <c r="I432" i="19"/>
  <c r="I434" i="19"/>
  <c r="I435" i="19"/>
  <c r="I436" i="19"/>
  <c r="I437" i="19"/>
  <c r="I438" i="19"/>
  <c r="I439" i="19"/>
  <c r="I440" i="19"/>
  <c r="I441" i="19"/>
  <c r="I443" i="19"/>
  <c r="I444" i="19"/>
  <c r="I445" i="19"/>
  <c r="I446" i="19"/>
  <c r="I447" i="19"/>
  <c r="I448" i="19"/>
  <c r="I449" i="19"/>
  <c r="I451" i="19"/>
  <c r="I452" i="19"/>
  <c r="I453" i="19"/>
  <c r="I454" i="19"/>
  <c r="I455" i="19"/>
  <c r="I456" i="19"/>
  <c r="I457" i="19"/>
  <c r="I458" i="19"/>
  <c r="I459" i="19"/>
  <c r="I460" i="19"/>
  <c r="I461" i="19"/>
  <c r="I462" i="19"/>
  <c r="I463" i="19"/>
  <c r="I464" i="19"/>
  <c r="I465" i="19"/>
  <c r="I466" i="19"/>
  <c r="I467" i="19"/>
  <c r="I468" i="19"/>
  <c r="I469" i="19"/>
  <c r="I470" i="19"/>
  <c r="I471" i="19"/>
  <c r="I472" i="19"/>
  <c r="I473" i="19"/>
  <c r="I474" i="19"/>
  <c r="I475" i="19"/>
  <c r="I476" i="19"/>
  <c r="I478" i="19"/>
  <c r="I479" i="19"/>
  <c r="I480" i="19"/>
  <c r="I481" i="19"/>
  <c r="I482" i="19"/>
  <c r="I483" i="19"/>
  <c r="I484" i="19"/>
  <c r="I486" i="19"/>
  <c r="I487" i="19"/>
  <c r="I488" i="19"/>
  <c r="I489" i="19"/>
  <c r="I490" i="19"/>
  <c r="I491" i="19"/>
  <c r="I492" i="19"/>
  <c r="I493" i="19"/>
  <c r="I494" i="19"/>
  <c r="I495" i="19"/>
  <c r="I496" i="19"/>
  <c r="I497" i="19"/>
  <c r="I498" i="19"/>
  <c r="I499" i="19"/>
  <c r="I500" i="19"/>
  <c r="I501" i="19"/>
  <c r="I502" i="19"/>
  <c r="I504" i="19"/>
  <c r="I2" i="19"/>
  <c r="A12" i="19"/>
  <c r="B12" i="19"/>
  <c r="C12" i="19"/>
  <c r="D12" i="19"/>
  <c r="A15" i="19"/>
  <c r="B15" i="19"/>
  <c r="C15" i="19"/>
  <c r="D15" i="19"/>
  <c r="A21" i="19"/>
  <c r="B21" i="19"/>
  <c r="C21" i="19"/>
  <c r="D21" i="19"/>
  <c r="A22" i="19"/>
  <c r="B22" i="19"/>
  <c r="C22" i="19"/>
  <c r="D22" i="19"/>
  <c r="A25" i="19"/>
  <c r="B25" i="19"/>
  <c r="C25" i="19"/>
  <c r="D25" i="19"/>
  <c r="A26" i="19"/>
  <c r="B26" i="19"/>
  <c r="C26" i="19"/>
  <c r="D26" i="19"/>
  <c r="A32" i="19"/>
  <c r="B32" i="19"/>
  <c r="C32" i="19"/>
  <c r="D32" i="19"/>
  <c r="A36" i="19"/>
  <c r="B36" i="19"/>
  <c r="C36" i="19"/>
  <c r="D36" i="19"/>
  <c r="A38" i="19"/>
  <c r="B38" i="19"/>
  <c r="C38" i="19"/>
  <c r="D38" i="19"/>
  <c r="A44" i="19"/>
  <c r="B44" i="19"/>
  <c r="C44" i="19"/>
  <c r="D44" i="19"/>
  <c r="A52" i="19"/>
  <c r="B52" i="19"/>
  <c r="C52" i="19"/>
  <c r="D52" i="19"/>
  <c r="A53" i="19"/>
  <c r="B53" i="19"/>
  <c r="C53" i="19"/>
  <c r="D53" i="19"/>
  <c r="A69" i="19"/>
  <c r="B69" i="19"/>
  <c r="C69" i="19"/>
  <c r="D69" i="19"/>
  <c r="A76" i="19"/>
  <c r="B76" i="19"/>
  <c r="C76" i="19"/>
  <c r="D76" i="19"/>
  <c r="A78" i="19"/>
  <c r="B78" i="19"/>
  <c r="C78" i="19"/>
  <c r="D78" i="19"/>
  <c r="A81" i="19"/>
  <c r="B81" i="19"/>
  <c r="C81" i="19"/>
  <c r="D81" i="19"/>
  <c r="A85" i="19"/>
  <c r="B85" i="19"/>
  <c r="C85" i="19"/>
  <c r="D85" i="19"/>
  <c r="A88" i="19"/>
  <c r="B88" i="19"/>
  <c r="C88" i="19"/>
  <c r="D88" i="19"/>
  <c r="A89" i="19"/>
  <c r="B89" i="19"/>
  <c r="C89" i="19"/>
  <c r="D89" i="19"/>
  <c r="A99" i="19"/>
  <c r="B99" i="19"/>
  <c r="C99" i="19"/>
  <c r="D99" i="19"/>
  <c r="A121" i="19"/>
  <c r="B121" i="19"/>
  <c r="C121" i="19"/>
  <c r="D121" i="19"/>
  <c r="A160" i="19"/>
  <c r="B160" i="19"/>
  <c r="C160" i="19"/>
  <c r="D160" i="19"/>
  <c r="A170" i="19"/>
  <c r="B170" i="19"/>
  <c r="C170" i="19"/>
  <c r="D170" i="19"/>
  <c r="A184" i="19"/>
  <c r="B184" i="19"/>
  <c r="C184" i="19"/>
  <c r="D184" i="19"/>
  <c r="A185" i="19"/>
  <c r="B185" i="19"/>
  <c r="C185" i="19"/>
  <c r="D185" i="19"/>
  <c r="A212" i="19"/>
  <c r="B212" i="19"/>
  <c r="C212" i="19"/>
  <c r="D212" i="19"/>
  <c r="A218" i="19"/>
  <c r="B218" i="19"/>
  <c r="C218" i="19"/>
  <c r="D218" i="19"/>
  <c r="A227" i="19"/>
  <c r="B227" i="19"/>
  <c r="C227" i="19"/>
  <c r="D227" i="19"/>
  <c r="A236" i="19"/>
  <c r="B236" i="19"/>
  <c r="C236" i="19"/>
  <c r="D236" i="19"/>
  <c r="A254" i="19"/>
  <c r="B254" i="19"/>
  <c r="C254" i="19"/>
  <c r="D254" i="19"/>
  <c r="A258" i="19"/>
  <c r="B258" i="19"/>
  <c r="C258" i="19"/>
  <c r="D258" i="19"/>
  <c r="A267" i="19"/>
  <c r="B267" i="19"/>
  <c r="C267" i="19"/>
  <c r="D267" i="19"/>
  <c r="A275" i="19"/>
  <c r="B275" i="19"/>
  <c r="C275" i="19"/>
  <c r="D275" i="19"/>
  <c r="A300" i="19"/>
  <c r="B300" i="19"/>
  <c r="C300" i="19"/>
  <c r="D300" i="19"/>
  <c r="A302" i="19"/>
  <c r="B302" i="19"/>
  <c r="C302" i="19"/>
  <c r="D302" i="19"/>
  <c r="A329" i="19"/>
  <c r="B329" i="19"/>
  <c r="C329" i="19"/>
  <c r="D329" i="19"/>
  <c r="A2" i="19"/>
  <c r="B2" i="19"/>
  <c r="C2" i="19"/>
  <c r="D2" i="19"/>
  <c r="A10" i="19"/>
  <c r="B10" i="19"/>
  <c r="C10" i="19"/>
  <c r="D10" i="19"/>
  <c r="A14" i="19"/>
  <c r="B14" i="19"/>
  <c r="C14" i="19"/>
  <c r="D14" i="19"/>
  <c r="A19" i="19"/>
  <c r="B19" i="19"/>
  <c r="C19" i="19"/>
  <c r="D19" i="19"/>
  <c r="A23" i="19"/>
  <c r="B23" i="19"/>
  <c r="C23" i="19"/>
  <c r="D23" i="19"/>
  <c r="A24" i="19"/>
  <c r="B24" i="19"/>
  <c r="C24" i="19"/>
  <c r="D24" i="19"/>
  <c r="A29" i="19"/>
  <c r="B29" i="19"/>
  <c r="C29" i="19"/>
  <c r="D29" i="19"/>
  <c r="A33" i="19"/>
  <c r="B33" i="19"/>
  <c r="C33" i="19"/>
  <c r="D33" i="19"/>
  <c r="A37" i="19"/>
  <c r="B37" i="19"/>
  <c r="C37" i="19"/>
  <c r="D37" i="19"/>
  <c r="A40" i="19"/>
  <c r="B40" i="19"/>
  <c r="C40" i="19"/>
  <c r="D40" i="19"/>
  <c r="A49" i="19"/>
  <c r="B49" i="19"/>
  <c r="C49" i="19"/>
  <c r="D49" i="19"/>
  <c r="A50" i="19"/>
  <c r="B50" i="19"/>
  <c r="C50" i="19"/>
  <c r="D50" i="19"/>
  <c r="A55" i="19"/>
  <c r="B55" i="19"/>
  <c r="C55" i="19"/>
  <c r="D55" i="19"/>
  <c r="A57" i="19"/>
  <c r="B57" i="19"/>
  <c r="C57" i="19"/>
  <c r="D57" i="19"/>
  <c r="A59" i="19"/>
  <c r="B59" i="19"/>
  <c r="C59" i="19"/>
  <c r="D59" i="19"/>
  <c r="A60" i="19"/>
  <c r="B60" i="19"/>
  <c r="C60" i="19"/>
  <c r="D60" i="19"/>
  <c r="A61" i="19"/>
  <c r="B61" i="19"/>
  <c r="C61" i="19"/>
  <c r="D61" i="19"/>
  <c r="A62" i="19"/>
  <c r="B62" i="19"/>
  <c r="C62" i="19"/>
  <c r="D62" i="19"/>
  <c r="A73" i="19"/>
  <c r="B73" i="19"/>
  <c r="C73" i="19"/>
  <c r="D73" i="19"/>
  <c r="A80" i="19"/>
  <c r="B80" i="19"/>
  <c r="C80" i="19"/>
  <c r="D80" i="19"/>
  <c r="A91" i="19"/>
  <c r="B91" i="19"/>
  <c r="C91" i="19"/>
  <c r="D91" i="19"/>
  <c r="A95" i="19"/>
  <c r="B95" i="19"/>
  <c r="C95" i="19"/>
  <c r="D95" i="19"/>
  <c r="A96" i="19"/>
  <c r="B96" i="19"/>
  <c r="C96" i="19"/>
  <c r="D96" i="19"/>
  <c r="A101" i="19"/>
  <c r="B101" i="19"/>
  <c r="C101" i="19"/>
  <c r="D101" i="19"/>
  <c r="A103" i="19"/>
  <c r="B103" i="19"/>
  <c r="C103" i="19"/>
  <c r="D103" i="19"/>
  <c r="A104" i="19"/>
  <c r="B104" i="19"/>
  <c r="C104" i="19"/>
  <c r="D104" i="19"/>
  <c r="A109" i="19"/>
  <c r="B109" i="19"/>
  <c r="C109" i="19"/>
  <c r="D109" i="19"/>
  <c r="A111" i="19"/>
  <c r="B111" i="19"/>
  <c r="C111" i="19"/>
  <c r="D111" i="19"/>
  <c r="A116" i="19"/>
  <c r="B116" i="19"/>
  <c r="C116" i="19"/>
  <c r="D116" i="19"/>
  <c r="A119" i="19"/>
  <c r="B119" i="19"/>
  <c r="C119" i="19"/>
  <c r="D119" i="19"/>
  <c r="A126" i="19"/>
  <c r="B126" i="19"/>
  <c r="C126" i="19"/>
  <c r="D126" i="19"/>
  <c r="A132" i="19"/>
  <c r="B132" i="19"/>
  <c r="C132" i="19"/>
  <c r="D132" i="19"/>
  <c r="A133" i="19"/>
  <c r="B133" i="19"/>
  <c r="C133" i="19"/>
  <c r="D133" i="19"/>
  <c r="A141" i="19"/>
  <c r="B141" i="19"/>
  <c r="C141" i="19"/>
  <c r="D141" i="19"/>
  <c r="A147" i="19"/>
  <c r="B147" i="19"/>
  <c r="C147" i="19"/>
  <c r="D147" i="19"/>
  <c r="A148" i="19"/>
  <c r="B148" i="19"/>
  <c r="C148" i="19"/>
  <c r="D148" i="19"/>
  <c r="A149" i="19"/>
  <c r="B149" i="19"/>
  <c r="C149" i="19"/>
  <c r="D149" i="19"/>
  <c r="A154" i="19"/>
  <c r="B154" i="19"/>
  <c r="C154" i="19"/>
  <c r="D154" i="19"/>
  <c r="A156" i="19"/>
  <c r="B156" i="19"/>
  <c r="C156" i="19"/>
  <c r="D156" i="19"/>
  <c r="A157" i="19"/>
  <c r="B157" i="19"/>
  <c r="C157" i="19"/>
  <c r="D157" i="19"/>
  <c r="A158" i="19"/>
  <c r="B158" i="19"/>
  <c r="C158" i="19"/>
  <c r="D158" i="19"/>
  <c r="A171" i="19"/>
  <c r="B171" i="19"/>
  <c r="C171" i="19"/>
  <c r="D171" i="19"/>
  <c r="A172" i="19"/>
  <c r="B172" i="19"/>
  <c r="C172" i="19"/>
  <c r="D172" i="19"/>
  <c r="A173" i="19"/>
  <c r="B173" i="19"/>
  <c r="C173" i="19"/>
  <c r="D173" i="19"/>
  <c r="A179" i="19"/>
  <c r="B179" i="19"/>
  <c r="C179" i="19"/>
  <c r="D179" i="19"/>
  <c r="A180" i="19"/>
  <c r="B180" i="19"/>
  <c r="C180" i="19"/>
  <c r="D180" i="19"/>
  <c r="A181" i="19"/>
  <c r="B181" i="19"/>
  <c r="C181" i="19"/>
  <c r="D181" i="19"/>
  <c r="A187" i="19"/>
  <c r="B187" i="19"/>
  <c r="C187" i="19"/>
  <c r="D187" i="19"/>
  <c r="A188" i="19"/>
  <c r="B188" i="19"/>
  <c r="C188" i="19"/>
  <c r="D188" i="19"/>
  <c r="A192" i="19"/>
  <c r="B192" i="19"/>
  <c r="C192" i="19"/>
  <c r="D192" i="19"/>
  <c r="A196" i="19"/>
  <c r="B196" i="19"/>
  <c r="C196" i="19"/>
  <c r="D196" i="19"/>
  <c r="A197" i="19"/>
  <c r="B197" i="19"/>
  <c r="C197" i="19"/>
  <c r="D197" i="19"/>
  <c r="A198" i="19"/>
  <c r="B198" i="19"/>
  <c r="C198" i="19"/>
  <c r="D198" i="19"/>
  <c r="A201" i="19"/>
  <c r="B201" i="19"/>
  <c r="C201" i="19"/>
  <c r="D201" i="19"/>
  <c r="A205" i="19"/>
  <c r="B205" i="19"/>
  <c r="C205" i="19"/>
  <c r="D205" i="19"/>
  <c r="A209" i="19"/>
  <c r="B209" i="19"/>
  <c r="C209" i="19"/>
  <c r="D209" i="19"/>
  <c r="A213" i="19"/>
  <c r="B213" i="19"/>
  <c r="C213" i="19"/>
  <c r="D213" i="19"/>
  <c r="A214" i="19"/>
  <c r="B214" i="19"/>
  <c r="C214" i="19"/>
  <c r="D214" i="19"/>
  <c r="A215" i="19"/>
  <c r="B215" i="19"/>
  <c r="C215" i="19"/>
  <c r="D215" i="19"/>
  <c r="A216" i="19"/>
  <c r="B216" i="19"/>
  <c r="C216" i="19"/>
  <c r="D216" i="19"/>
  <c r="A219" i="19"/>
  <c r="B219" i="19"/>
  <c r="C219" i="19"/>
  <c r="D219" i="19"/>
  <c r="A226" i="19"/>
  <c r="B226" i="19"/>
  <c r="C226" i="19"/>
  <c r="D226" i="19"/>
  <c r="A230" i="19"/>
  <c r="B230" i="19"/>
  <c r="C230" i="19"/>
  <c r="D230" i="19"/>
  <c r="A231" i="19"/>
  <c r="B231" i="19"/>
  <c r="C231" i="19"/>
  <c r="D231" i="19"/>
  <c r="A233" i="19"/>
  <c r="B233" i="19"/>
  <c r="C233" i="19"/>
  <c r="D233" i="19"/>
  <c r="A235" i="19"/>
  <c r="B235" i="19"/>
  <c r="C235" i="19"/>
  <c r="D235" i="19"/>
  <c r="A242" i="19"/>
  <c r="B242" i="19"/>
  <c r="C242" i="19"/>
  <c r="D242" i="19"/>
  <c r="A246" i="19"/>
  <c r="B246" i="19"/>
  <c r="C246" i="19"/>
  <c r="D246" i="19"/>
  <c r="A247" i="19"/>
  <c r="B247" i="19"/>
  <c r="C247" i="19"/>
  <c r="D247" i="19"/>
  <c r="A248" i="19"/>
  <c r="B248" i="19"/>
  <c r="C248" i="19"/>
  <c r="D248" i="19"/>
  <c r="A249" i="19"/>
  <c r="B249" i="19"/>
  <c r="C249" i="19"/>
  <c r="D249" i="19"/>
  <c r="A252" i="19"/>
  <c r="B252" i="19"/>
  <c r="C252" i="19"/>
  <c r="D252" i="19"/>
  <c r="A253" i="19"/>
  <c r="B253" i="19"/>
  <c r="C253" i="19"/>
  <c r="D253" i="19"/>
  <c r="A259" i="19"/>
  <c r="B259" i="19"/>
  <c r="C259" i="19"/>
  <c r="D259" i="19"/>
  <c r="A262" i="19"/>
  <c r="B262" i="19"/>
  <c r="C262" i="19"/>
  <c r="D262" i="19"/>
  <c r="A263" i="19"/>
  <c r="B263" i="19"/>
  <c r="C263" i="19"/>
  <c r="D263" i="19"/>
  <c r="A264" i="19"/>
  <c r="B264" i="19"/>
  <c r="C264" i="19"/>
  <c r="D264" i="19"/>
  <c r="A265" i="19"/>
  <c r="B265" i="19"/>
  <c r="C265" i="19"/>
  <c r="D265" i="19"/>
  <c r="A269" i="19"/>
  <c r="B269" i="19"/>
  <c r="C269" i="19"/>
  <c r="D269" i="19"/>
  <c r="A270" i="19"/>
  <c r="B270" i="19"/>
  <c r="C270" i="19"/>
  <c r="D270" i="19"/>
  <c r="A271" i="19"/>
  <c r="B271" i="19"/>
  <c r="C271" i="19"/>
  <c r="D271" i="19"/>
  <c r="A272" i="19"/>
  <c r="B272" i="19"/>
  <c r="C272" i="19"/>
  <c r="D272" i="19"/>
  <c r="A277" i="19"/>
  <c r="B277" i="19"/>
  <c r="C277" i="19"/>
  <c r="D277" i="19"/>
  <c r="A278" i="19"/>
  <c r="B278" i="19"/>
  <c r="C278" i="19"/>
  <c r="D278" i="19"/>
  <c r="A282" i="19"/>
  <c r="B282" i="19"/>
  <c r="C282" i="19"/>
  <c r="D282" i="19"/>
  <c r="A287" i="19"/>
  <c r="B287" i="19"/>
  <c r="C287" i="19"/>
  <c r="D287" i="19"/>
  <c r="A290" i="19"/>
  <c r="B290" i="19"/>
  <c r="C290" i="19"/>
  <c r="D290" i="19"/>
  <c r="A292" i="19"/>
  <c r="B292" i="19"/>
  <c r="C292" i="19"/>
  <c r="D292" i="19"/>
  <c r="A293" i="19"/>
  <c r="B293" i="19"/>
  <c r="C293" i="19"/>
  <c r="D293" i="19"/>
  <c r="A294" i="19"/>
  <c r="B294" i="19"/>
  <c r="C294" i="19"/>
  <c r="D294" i="19"/>
  <c r="A295" i="19"/>
  <c r="B295" i="19"/>
  <c r="C295" i="19"/>
  <c r="D295" i="19"/>
  <c r="A298" i="19"/>
  <c r="B298" i="19"/>
  <c r="C298" i="19"/>
  <c r="D298" i="19"/>
  <c r="A301" i="19"/>
  <c r="B301" i="19"/>
  <c r="C301" i="19"/>
  <c r="D301" i="19"/>
  <c r="A304" i="19"/>
  <c r="B304" i="19"/>
  <c r="C304" i="19"/>
  <c r="D304" i="19"/>
  <c r="A306" i="19"/>
  <c r="B306" i="19"/>
  <c r="C306" i="19"/>
  <c r="D306" i="19"/>
  <c r="A307" i="19"/>
  <c r="B307" i="19"/>
  <c r="C307" i="19"/>
  <c r="D307" i="19"/>
  <c r="A309" i="19"/>
  <c r="B309" i="19"/>
  <c r="C309" i="19"/>
  <c r="D309" i="19"/>
  <c r="A310" i="19"/>
  <c r="B310" i="19"/>
  <c r="C310" i="19"/>
  <c r="D310" i="19"/>
  <c r="A312" i="19"/>
  <c r="B312" i="19"/>
  <c r="C312" i="19"/>
  <c r="D312" i="19"/>
  <c r="A318" i="19"/>
  <c r="B318" i="19"/>
  <c r="C318" i="19"/>
  <c r="D318" i="19"/>
  <c r="A321" i="19"/>
  <c r="B321" i="19"/>
  <c r="C321" i="19"/>
  <c r="D321" i="19"/>
  <c r="A330" i="19"/>
  <c r="B330" i="19"/>
  <c r="C330" i="19"/>
  <c r="D330" i="19"/>
  <c r="A333" i="19"/>
  <c r="B333" i="19"/>
  <c r="C333" i="19"/>
  <c r="D333" i="19"/>
  <c r="A337" i="19"/>
  <c r="B337" i="19"/>
  <c r="C337" i="19"/>
  <c r="D337" i="19"/>
  <c r="A338" i="19"/>
  <c r="B338" i="19"/>
  <c r="C338" i="19"/>
  <c r="D338" i="19"/>
  <c r="A340" i="19"/>
  <c r="B340" i="19"/>
  <c r="C340" i="19"/>
  <c r="D340" i="19"/>
  <c r="A342" i="19"/>
  <c r="B342" i="19"/>
  <c r="C342" i="19"/>
  <c r="D342" i="19"/>
  <c r="A343" i="19"/>
  <c r="B343" i="19"/>
  <c r="C343" i="19"/>
  <c r="D343" i="19"/>
  <c r="A345" i="19"/>
  <c r="B345" i="19"/>
  <c r="C345" i="19"/>
  <c r="D345" i="19"/>
  <c r="A347" i="19"/>
  <c r="B347" i="19"/>
  <c r="C347" i="19"/>
  <c r="D347" i="19"/>
  <c r="A350" i="19"/>
  <c r="B350" i="19"/>
  <c r="C350" i="19"/>
  <c r="D350" i="19"/>
  <c r="A351" i="19"/>
  <c r="B351" i="19"/>
  <c r="C351" i="19"/>
  <c r="D351" i="19"/>
  <c r="A352" i="19"/>
  <c r="B352" i="19"/>
  <c r="C352" i="19"/>
  <c r="D352" i="19"/>
  <c r="A355" i="19"/>
  <c r="B355" i="19"/>
  <c r="C355" i="19"/>
  <c r="D355" i="19"/>
  <c r="A358" i="19"/>
  <c r="B358" i="19"/>
  <c r="C358" i="19"/>
  <c r="D358" i="19"/>
  <c r="A360" i="19"/>
  <c r="B360" i="19"/>
  <c r="C360" i="19"/>
  <c r="D360" i="19"/>
  <c r="A361" i="19"/>
  <c r="B361" i="19"/>
  <c r="C361" i="19"/>
  <c r="D361" i="19"/>
  <c r="A363" i="19"/>
  <c r="B363" i="19"/>
  <c r="C363" i="19"/>
  <c r="D363" i="19"/>
  <c r="A368" i="19"/>
  <c r="B368" i="19"/>
  <c r="C368" i="19"/>
  <c r="D368" i="19"/>
  <c r="A370" i="19"/>
  <c r="B370" i="19"/>
  <c r="C370" i="19"/>
  <c r="D370" i="19"/>
  <c r="A373" i="19"/>
  <c r="B373" i="19"/>
  <c r="C373" i="19"/>
  <c r="D373" i="19"/>
  <c r="A376" i="19"/>
  <c r="B376" i="19"/>
  <c r="C376" i="19"/>
  <c r="D376" i="19"/>
  <c r="A377" i="19"/>
  <c r="B377" i="19"/>
  <c r="C377" i="19"/>
  <c r="D377" i="19"/>
  <c r="A379" i="19"/>
  <c r="B379" i="19"/>
  <c r="C379" i="19"/>
  <c r="D379" i="19"/>
  <c r="A380" i="19"/>
  <c r="B380" i="19"/>
  <c r="C380" i="19"/>
  <c r="D380" i="19"/>
  <c r="A401" i="19"/>
  <c r="B401" i="19"/>
  <c r="C401" i="19"/>
  <c r="D401" i="19"/>
  <c r="A3" i="19"/>
  <c r="B3" i="19"/>
  <c r="C2" i="12"/>
  <c r="C3" i="19"/>
  <c r="A4" i="19"/>
  <c r="B4" i="19"/>
  <c r="C3" i="12"/>
  <c r="C4" i="19"/>
  <c r="A6" i="19"/>
  <c r="B6" i="19"/>
  <c r="C4" i="12"/>
  <c r="C6" i="19"/>
  <c r="A9" i="19"/>
  <c r="B9" i="19"/>
  <c r="C5" i="12"/>
  <c r="C9" i="19"/>
  <c r="A11" i="19"/>
  <c r="B11" i="19"/>
  <c r="C6" i="12"/>
  <c r="C11" i="19"/>
  <c r="A31" i="19"/>
  <c r="B31" i="19"/>
  <c r="C7" i="12"/>
  <c r="C31" i="19"/>
  <c r="A35" i="19"/>
  <c r="B35" i="19"/>
  <c r="C8" i="12"/>
  <c r="C35" i="19"/>
  <c r="A39" i="19"/>
  <c r="B39" i="19"/>
  <c r="C9" i="12"/>
  <c r="C39" i="19"/>
  <c r="A45" i="19"/>
  <c r="B45" i="19"/>
  <c r="C10" i="12"/>
  <c r="C45" i="19"/>
  <c r="A46" i="19"/>
  <c r="B46" i="19"/>
  <c r="C11" i="12"/>
  <c r="C46" i="19"/>
  <c r="A47" i="19"/>
  <c r="B47" i="19"/>
  <c r="C12" i="12"/>
  <c r="C47" i="19"/>
  <c r="A54" i="19"/>
  <c r="B54" i="19"/>
  <c r="C13" i="12"/>
  <c r="C54" i="19"/>
  <c r="A56" i="19"/>
  <c r="B56" i="19"/>
  <c r="C14" i="12"/>
  <c r="C56" i="19"/>
  <c r="A58" i="19"/>
  <c r="B58" i="19"/>
  <c r="C15" i="12"/>
  <c r="C58" i="19"/>
  <c r="A65" i="19"/>
  <c r="B65" i="19"/>
  <c r="C16" i="12"/>
  <c r="C65" i="19"/>
  <c r="A70" i="19"/>
  <c r="B70" i="19"/>
  <c r="C17" i="12"/>
  <c r="C70" i="19"/>
  <c r="A84" i="19"/>
  <c r="B84" i="19"/>
  <c r="C18" i="12"/>
  <c r="C84" i="19"/>
  <c r="A86" i="19"/>
  <c r="B86" i="19"/>
  <c r="C19" i="12"/>
  <c r="C86" i="19"/>
  <c r="A87" i="19"/>
  <c r="B87" i="19"/>
  <c r="C20" i="12"/>
  <c r="C87" i="19"/>
  <c r="A94" i="19"/>
  <c r="B94" i="19"/>
  <c r="C21" i="12"/>
  <c r="C94" i="19"/>
  <c r="A98" i="19"/>
  <c r="B98" i="19"/>
  <c r="C22" i="12"/>
  <c r="C98" i="19"/>
  <c r="A100" i="19"/>
  <c r="B100" i="19"/>
  <c r="C23" i="12"/>
  <c r="C100" i="19"/>
  <c r="A107" i="19"/>
  <c r="B107" i="19"/>
  <c r="C24" i="12"/>
  <c r="C107" i="19"/>
  <c r="A108" i="19"/>
  <c r="B108" i="19"/>
  <c r="C25" i="12"/>
  <c r="C108" i="19"/>
  <c r="A112" i="19"/>
  <c r="B112" i="19"/>
  <c r="C26" i="12"/>
  <c r="C112" i="19"/>
  <c r="A114" i="19"/>
  <c r="B114" i="19"/>
  <c r="C27" i="12"/>
  <c r="C114" i="19"/>
  <c r="A115" i="19"/>
  <c r="B115" i="19"/>
  <c r="C28" i="12"/>
  <c r="C115" i="19"/>
  <c r="A117" i="19"/>
  <c r="B117" i="19"/>
  <c r="C29" i="12"/>
  <c r="C117" i="19"/>
  <c r="A120" i="19"/>
  <c r="B120" i="19"/>
  <c r="C30" i="12"/>
  <c r="C120" i="19"/>
  <c r="A122" i="19"/>
  <c r="B122" i="19"/>
  <c r="C31" i="12"/>
  <c r="C122" i="19"/>
  <c r="A125" i="19"/>
  <c r="B125" i="19"/>
  <c r="C32" i="12"/>
  <c r="C125" i="19"/>
  <c r="A130" i="19"/>
  <c r="B130" i="19"/>
  <c r="C33" i="12"/>
  <c r="C130" i="19"/>
  <c r="A131" i="19"/>
  <c r="B131" i="19"/>
  <c r="C34" i="12"/>
  <c r="C131" i="19"/>
  <c r="A134" i="19"/>
  <c r="B134" i="19"/>
  <c r="C35" i="12"/>
  <c r="C134" i="19"/>
  <c r="A135" i="19"/>
  <c r="B135" i="19"/>
  <c r="C36" i="12"/>
  <c r="C135" i="19"/>
  <c r="A137" i="19"/>
  <c r="B137" i="19"/>
  <c r="C37" i="12"/>
  <c r="C137" i="19"/>
  <c r="A138" i="19"/>
  <c r="B138" i="19"/>
  <c r="C38" i="12"/>
  <c r="C138" i="19"/>
  <c r="A140" i="19"/>
  <c r="B140" i="19"/>
  <c r="C39" i="12"/>
  <c r="C140" i="19"/>
  <c r="A142" i="19"/>
  <c r="B142" i="19"/>
  <c r="C40" i="12"/>
  <c r="C142" i="19"/>
  <c r="A144" i="19"/>
  <c r="B144" i="19"/>
  <c r="C41" i="12"/>
  <c r="C144" i="19"/>
  <c r="A146" i="19"/>
  <c r="B146" i="19"/>
  <c r="C42" i="12"/>
  <c r="C146" i="19"/>
  <c r="A151" i="19"/>
  <c r="B151" i="19"/>
  <c r="C43" i="12"/>
  <c r="C151" i="19"/>
  <c r="A152" i="19"/>
  <c r="B152" i="19"/>
  <c r="C44" i="12"/>
  <c r="C152" i="19"/>
  <c r="A159" i="19"/>
  <c r="B159" i="19"/>
  <c r="C45" i="12"/>
  <c r="C159" i="19"/>
  <c r="A161" i="19"/>
  <c r="B161" i="19"/>
  <c r="C46" i="12"/>
  <c r="C161" i="19"/>
  <c r="A162" i="19"/>
  <c r="B162" i="19"/>
  <c r="C47" i="12"/>
  <c r="C162" i="19"/>
  <c r="A163" i="19"/>
  <c r="B163" i="19"/>
  <c r="C48" i="12"/>
  <c r="C163" i="19"/>
  <c r="A164" i="19"/>
  <c r="B164" i="19"/>
  <c r="C49" i="12"/>
  <c r="C164" i="19"/>
  <c r="A169" i="19"/>
  <c r="B169" i="19"/>
  <c r="C50" i="12"/>
  <c r="C169" i="19"/>
  <c r="A177" i="19"/>
  <c r="B177" i="19"/>
  <c r="C51" i="12"/>
  <c r="C177" i="19"/>
  <c r="A186" i="19"/>
  <c r="B186" i="19"/>
  <c r="C52" i="12"/>
  <c r="C186" i="19"/>
  <c r="A190" i="19"/>
  <c r="B190" i="19"/>
  <c r="C53" i="12"/>
  <c r="C190" i="19"/>
  <c r="A191" i="19"/>
  <c r="B191" i="19"/>
  <c r="C54" i="12"/>
  <c r="C191" i="19"/>
  <c r="A206" i="19"/>
  <c r="B206" i="19"/>
  <c r="C55" i="12"/>
  <c r="C206" i="19"/>
  <c r="A207" i="19"/>
  <c r="B207" i="19"/>
  <c r="C56" i="12"/>
  <c r="C207" i="19"/>
  <c r="A208" i="19"/>
  <c r="B208" i="19"/>
  <c r="C57" i="12"/>
  <c r="C208" i="19"/>
  <c r="A210" i="19"/>
  <c r="B210" i="19"/>
  <c r="C58" i="12"/>
  <c r="C210" i="19"/>
  <c r="A211" i="19"/>
  <c r="B211" i="19"/>
  <c r="C59" i="12"/>
  <c r="C211" i="19"/>
  <c r="A220" i="19"/>
  <c r="B220" i="19"/>
  <c r="C60" i="12"/>
  <c r="C220" i="19"/>
  <c r="A228" i="19"/>
  <c r="B228" i="19"/>
  <c r="C61" i="12"/>
  <c r="C228" i="19"/>
  <c r="A232" i="19"/>
  <c r="B232" i="19"/>
  <c r="C62" i="12"/>
  <c r="C232" i="19"/>
  <c r="A250" i="19"/>
  <c r="B250" i="19"/>
  <c r="C63" i="12"/>
  <c r="C250" i="19"/>
  <c r="A255" i="19"/>
  <c r="B255" i="19"/>
  <c r="C64" i="12"/>
  <c r="C255" i="19"/>
  <c r="A257" i="19"/>
  <c r="B257" i="19"/>
  <c r="C65" i="12"/>
  <c r="C257" i="19"/>
  <c r="A266" i="19"/>
  <c r="B266" i="19"/>
  <c r="C66" i="12"/>
  <c r="C266" i="19"/>
  <c r="A283" i="19"/>
  <c r="B283" i="19"/>
  <c r="C67" i="12"/>
  <c r="C283" i="19"/>
  <c r="A285" i="19"/>
  <c r="B285" i="19"/>
  <c r="C68" i="12"/>
  <c r="C285" i="19"/>
  <c r="A303" i="19"/>
  <c r="B303" i="19"/>
  <c r="C69" i="12"/>
  <c r="C303" i="19"/>
  <c r="A315" i="19"/>
  <c r="B315" i="19"/>
  <c r="C70" i="12"/>
  <c r="C315" i="19"/>
  <c r="A331" i="19"/>
  <c r="B331" i="19"/>
  <c r="C71" i="12"/>
  <c r="C331" i="19"/>
  <c r="A332" i="19"/>
  <c r="B332" i="19"/>
  <c r="C72" i="12"/>
  <c r="C332" i="19"/>
  <c r="A334" i="19"/>
  <c r="B334" i="19"/>
  <c r="C73" i="12"/>
  <c r="C334" i="19"/>
  <c r="A336" i="19"/>
  <c r="B336" i="19"/>
  <c r="C74" i="12"/>
  <c r="C336" i="19"/>
  <c r="A346" i="19"/>
  <c r="B346" i="19"/>
  <c r="C75" i="12"/>
  <c r="C346" i="19"/>
  <c r="A353" i="19"/>
  <c r="B353" i="19"/>
  <c r="C76" i="12"/>
  <c r="C353" i="19"/>
  <c r="A356" i="19"/>
  <c r="B356" i="19"/>
  <c r="C77" i="12"/>
  <c r="C356" i="19"/>
  <c r="A357" i="19"/>
  <c r="B357" i="19"/>
  <c r="C78" i="12"/>
  <c r="C357" i="19"/>
  <c r="A362" i="19"/>
  <c r="B362" i="19"/>
  <c r="C79" i="12"/>
  <c r="C362" i="19"/>
  <c r="A382" i="19"/>
  <c r="B382" i="19"/>
  <c r="C80" i="12"/>
  <c r="C382" i="19"/>
  <c r="A383" i="19"/>
  <c r="B383" i="19"/>
  <c r="C81" i="12"/>
  <c r="C383" i="19"/>
  <c r="A384" i="19"/>
  <c r="B384" i="19"/>
  <c r="C82" i="12"/>
  <c r="C384" i="19"/>
  <c r="A387" i="19"/>
  <c r="B387" i="19"/>
  <c r="C83" i="12"/>
  <c r="C387" i="19"/>
  <c r="A389" i="19"/>
  <c r="B389" i="19"/>
  <c r="C84" i="12"/>
  <c r="C389" i="19"/>
  <c r="A392" i="19"/>
  <c r="B392" i="19"/>
  <c r="C85" i="12"/>
  <c r="C392" i="19"/>
  <c r="A397" i="19"/>
  <c r="B397" i="19"/>
  <c r="C86" i="12"/>
  <c r="C397" i="19"/>
  <c r="A402" i="19"/>
  <c r="B402" i="19"/>
  <c r="C87" i="12"/>
  <c r="C402" i="19"/>
  <c r="A407" i="19"/>
  <c r="B407" i="19"/>
  <c r="C88" i="12"/>
  <c r="C407" i="19"/>
  <c r="A408" i="19"/>
  <c r="B408" i="19"/>
  <c r="C89" i="12"/>
  <c r="C408" i="19"/>
  <c r="A412" i="19"/>
  <c r="B412" i="19"/>
  <c r="C90" i="12"/>
  <c r="C412" i="19"/>
  <c r="A413" i="19"/>
  <c r="B413" i="19"/>
  <c r="C91" i="12"/>
  <c r="C413" i="19"/>
  <c r="A414" i="19"/>
  <c r="B414" i="19"/>
  <c r="C92" i="12"/>
  <c r="C414" i="19"/>
  <c r="A416" i="19"/>
  <c r="B416" i="19"/>
  <c r="C93" i="12"/>
  <c r="C416" i="19"/>
  <c r="A419" i="19"/>
  <c r="B419" i="19"/>
  <c r="C94" i="12"/>
  <c r="C419" i="19"/>
  <c r="A421" i="19"/>
  <c r="B421" i="19"/>
  <c r="C95" i="12"/>
  <c r="C421" i="19"/>
  <c r="A424" i="19"/>
  <c r="B424" i="19"/>
  <c r="C96" i="12"/>
  <c r="C424" i="19"/>
  <c r="A425" i="19"/>
  <c r="B425" i="19"/>
  <c r="C97" i="12"/>
  <c r="C425" i="19"/>
  <c r="A426" i="19"/>
  <c r="B426" i="19"/>
  <c r="C98" i="12"/>
  <c r="C426" i="19"/>
  <c r="A432" i="19"/>
  <c r="B432" i="19"/>
  <c r="C99" i="12"/>
  <c r="C432" i="19"/>
  <c r="A434" i="19"/>
  <c r="B434" i="19"/>
  <c r="C100" i="12"/>
  <c r="C434" i="19"/>
  <c r="A436" i="19"/>
  <c r="B436" i="19"/>
  <c r="C101" i="12"/>
  <c r="C436" i="19"/>
  <c r="A437" i="19"/>
  <c r="B437" i="19"/>
  <c r="C102" i="12"/>
  <c r="C437" i="19"/>
  <c r="A438" i="19"/>
  <c r="B438" i="19"/>
  <c r="C103" i="12"/>
  <c r="C438" i="19"/>
  <c r="A440" i="19"/>
  <c r="B440" i="19"/>
  <c r="C104" i="12"/>
  <c r="C440" i="19"/>
  <c r="A441" i="19"/>
  <c r="B441" i="19"/>
  <c r="C105" i="12"/>
  <c r="C441" i="19"/>
  <c r="A444" i="19"/>
  <c r="B444" i="19"/>
  <c r="C106" i="12"/>
  <c r="C444" i="19"/>
  <c r="A445" i="19"/>
  <c r="B445" i="19"/>
  <c r="C107" i="12"/>
  <c r="C445" i="19"/>
  <c r="A446" i="19"/>
  <c r="B446" i="19"/>
  <c r="C108" i="12"/>
  <c r="C446" i="19"/>
  <c r="A447" i="19"/>
  <c r="B447" i="19"/>
  <c r="C109" i="12"/>
  <c r="C447" i="19"/>
  <c r="A448" i="19"/>
  <c r="B448" i="19"/>
  <c r="C110" i="12"/>
  <c r="C448" i="19"/>
  <c r="A451" i="19"/>
  <c r="B451" i="19"/>
  <c r="C111" i="12"/>
  <c r="C451" i="19"/>
  <c r="A452" i="19"/>
  <c r="B452" i="19"/>
  <c r="C112" i="12"/>
  <c r="C452" i="19"/>
  <c r="A454" i="19"/>
  <c r="B454" i="19"/>
  <c r="C113" i="12"/>
  <c r="C454" i="19"/>
  <c r="A456" i="19"/>
  <c r="B456" i="19"/>
  <c r="C114" i="12"/>
  <c r="C456" i="19"/>
  <c r="A459" i="19"/>
  <c r="B459" i="19"/>
  <c r="C115" i="12"/>
  <c r="C459" i="19"/>
  <c r="A462" i="19"/>
  <c r="B462" i="19"/>
  <c r="C116" i="12"/>
  <c r="C462" i="19"/>
  <c r="A463" i="19"/>
  <c r="B463" i="19"/>
  <c r="C117" i="12"/>
  <c r="C463" i="19"/>
  <c r="A466" i="19"/>
  <c r="B466" i="19"/>
  <c r="C118" i="12"/>
  <c r="C466" i="19"/>
  <c r="A467" i="19"/>
  <c r="B467" i="19"/>
  <c r="C119" i="12"/>
  <c r="C467" i="19"/>
  <c r="A5" i="19"/>
  <c r="B5" i="19"/>
  <c r="C2" i="11"/>
  <c r="C5" i="19"/>
  <c r="A51" i="19"/>
  <c r="B51" i="19"/>
  <c r="C3" i="11"/>
  <c r="C51" i="19"/>
  <c r="A72" i="19"/>
  <c r="B72" i="19"/>
  <c r="C4" i="11"/>
  <c r="C72" i="19"/>
  <c r="A110" i="19"/>
  <c r="B110" i="19"/>
  <c r="C5" i="11"/>
  <c r="C110" i="19"/>
  <c r="A113" i="19"/>
  <c r="B113" i="19"/>
  <c r="C6" i="11"/>
  <c r="C113" i="19"/>
  <c r="A143" i="19"/>
  <c r="B143" i="19"/>
  <c r="C7" i="11"/>
  <c r="C143" i="19"/>
  <c r="A150" i="19"/>
  <c r="B150" i="19"/>
  <c r="C8" i="11"/>
  <c r="C150" i="19"/>
  <c r="A166" i="19"/>
  <c r="B166" i="19"/>
  <c r="C9" i="11"/>
  <c r="C166" i="19"/>
  <c r="A167" i="19"/>
  <c r="B167" i="19"/>
  <c r="C10" i="11"/>
  <c r="C167" i="19"/>
  <c r="A168" i="19"/>
  <c r="B168" i="19"/>
  <c r="C11" i="11"/>
  <c r="C168" i="19"/>
  <c r="A174" i="19"/>
  <c r="B174" i="19"/>
  <c r="C12" i="11"/>
  <c r="C174" i="19"/>
  <c r="A178" i="19"/>
  <c r="B178" i="19"/>
  <c r="C13" i="11"/>
  <c r="C178" i="19"/>
  <c r="A221" i="19"/>
  <c r="B221" i="19"/>
  <c r="C14" i="11"/>
  <c r="C221" i="19"/>
  <c r="A222" i="19"/>
  <c r="B222" i="19"/>
  <c r="C15" i="11"/>
  <c r="C222" i="19"/>
  <c r="A243" i="19"/>
  <c r="B243" i="19"/>
  <c r="C16" i="11"/>
  <c r="C243" i="19"/>
  <c r="A251" i="19"/>
  <c r="B251" i="19"/>
  <c r="C17" i="11"/>
  <c r="C251" i="19"/>
  <c r="A261" i="19"/>
  <c r="B261" i="19"/>
  <c r="C18" i="11"/>
  <c r="C261" i="19"/>
  <c r="A284" i="19"/>
  <c r="B284" i="19"/>
  <c r="C19" i="11"/>
  <c r="C284" i="19"/>
  <c r="A308" i="19"/>
  <c r="B308" i="19"/>
  <c r="C20" i="11"/>
  <c r="C308" i="19"/>
  <c r="A320" i="19"/>
  <c r="B320" i="19"/>
  <c r="C21" i="11"/>
  <c r="C320" i="19"/>
  <c r="A325" i="19"/>
  <c r="B325" i="19"/>
  <c r="C22" i="11"/>
  <c r="C325" i="19"/>
  <c r="A348" i="19"/>
  <c r="B348" i="19"/>
  <c r="C23" i="11"/>
  <c r="C348" i="19"/>
  <c r="A374" i="19"/>
  <c r="B374" i="19"/>
  <c r="C24" i="11"/>
  <c r="C374" i="19"/>
  <c r="A386" i="19"/>
  <c r="B386" i="19"/>
  <c r="C25" i="11"/>
  <c r="C386" i="19"/>
  <c r="A390" i="19"/>
  <c r="B390" i="19"/>
  <c r="C26" i="11"/>
  <c r="C390" i="19"/>
  <c r="A403" i="19"/>
  <c r="B403" i="19"/>
  <c r="C27" i="11"/>
  <c r="C403" i="19"/>
  <c r="A409" i="19"/>
  <c r="B409" i="19"/>
  <c r="C28" i="11"/>
  <c r="C409" i="19"/>
  <c r="A411" i="19"/>
  <c r="B411" i="19"/>
  <c r="C29" i="11"/>
  <c r="C411" i="19"/>
  <c r="A420" i="19"/>
  <c r="B420" i="19"/>
  <c r="C30" i="11"/>
  <c r="C420" i="19"/>
  <c r="A435" i="19"/>
  <c r="B435" i="19"/>
  <c r="C31" i="11"/>
  <c r="C435" i="19"/>
  <c r="A439" i="19"/>
  <c r="B439" i="19"/>
  <c r="C32" i="11"/>
  <c r="C439" i="19"/>
  <c r="A443" i="19"/>
  <c r="B443" i="19"/>
  <c r="C33" i="11"/>
  <c r="C443" i="19"/>
  <c r="A449" i="19"/>
  <c r="B449" i="19"/>
  <c r="C34" i="11"/>
  <c r="C449" i="19"/>
  <c r="A476" i="19"/>
  <c r="B476" i="19"/>
  <c r="C35" i="11"/>
  <c r="C476" i="19"/>
  <c r="A478" i="19"/>
  <c r="B478" i="19"/>
  <c r="C36" i="11"/>
  <c r="C478" i="19"/>
  <c r="A483" i="19"/>
  <c r="B483" i="19"/>
  <c r="C37" i="11"/>
  <c r="C483" i="19"/>
  <c r="A486" i="19"/>
  <c r="B486" i="19"/>
  <c r="C38" i="11"/>
  <c r="C486" i="19"/>
  <c r="A487" i="19"/>
  <c r="B487" i="19"/>
  <c r="C39" i="11"/>
  <c r="C487" i="19"/>
  <c r="A488" i="19"/>
  <c r="B488" i="19"/>
  <c r="C40" i="11"/>
  <c r="C488" i="19"/>
  <c r="A491" i="19"/>
  <c r="B491" i="19"/>
  <c r="C41" i="11"/>
  <c r="C491" i="19"/>
  <c r="A492" i="19"/>
  <c r="B492" i="19"/>
  <c r="C42" i="11"/>
  <c r="C492" i="19"/>
  <c r="A493" i="19"/>
  <c r="B493" i="19"/>
  <c r="C43" i="11"/>
  <c r="C493" i="19"/>
  <c r="A494" i="19"/>
  <c r="B494" i="19"/>
  <c r="C44" i="11"/>
  <c r="C494" i="19"/>
  <c r="A495" i="19"/>
  <c r="B495" i="19"/>
  <c r="C45" i="11"/>
  <c r="C495" i="19"/>
  <c r="A496" i="19"/>
  <c r="B496" i="19"/>
  <c r="C46" i="11"/>
  <c r="C496" i="19"/>
  <c r="A498" i="19"/>
  <c r="B498" i="19"/>
  <c r="C47" i="11"/>
  <c r="C498" i="19"/>
  <c r="A501" i="19"/>
  <c r="B501" i="19"/>
  <c r="C48" i="11"/>
  <c r="C501" i="19"/>
  <c r="A502" i="19"/>
  <c r="B502" i="19"/>
  <c r="C49" i="11"/>
  <c r="C502" i="19"/>
  <c r="A503" i="19"/>
  <c r="B503" i="19"/>
  <c r="C50" i="11"/>
  <c r="C503" i="19"/>
  <c r="A504" i="19"/>
  <c r="B504" i="19"/>
  <c r="C51" i="11"/>
  <c r="C504" i="19"/>
  <c r="A16" i="19"/>
  <c r="B16" i="19"/>
  <c r="C2" i="10"/>
  <c r="C16" i="19"/>
  <c r="A17" i="19"/>
  <c r="B17" i="19"/>
  <c r="C3" i="10"/>
  <c r="C17" i="19"/>
  <c r="A27" i="19"/>
  <c r="B27" i="19"/>
  <c r="C4" i="10"/>
  <c r="C27" i="19"/>
  <c r="A66" i="19"/>
  <c r="B66" i="19"/>
  <c r="C5" i="10"/>
  <c r="C66" i="19"/>
  <c r="A75" i="19"/>
  <c r="B75" i="19"/>
  <c r="C6" i="10"/>
  <c r="C75" i="19"/>
  <c r="A79" i="19"/>
  <c r="B79" i="19"/>
  <c r="C7" i="10"/>
  <c r="C79" i="19"/>
  <c r="A92" i="19"/>
  <c r="B92" i="19"/>
  <c r="C8" i="10"/>
  <c r="C92" i="19"/>
  <c r="A106" i="19"/>
  <c r="B106" i="19"/>
  <c r="C9" i="10"/>
  <c r="C106" i="19"/>
  <c r="A123" i="19"/>
  <c r="B123" i="19"/>
  <c r="C10" i="10"/>
  <c r="C123" i="19"/>
  <c r="A145" i="19"/>
  <c r="B145" i="19"/>
  <c r="C11" i="10"/>
  <c r="C145" i="19"/>
  <c r="A155" i="19"/>
  <c r="B155" i="19"/>
  <c r="C12" i="10"/>
  <c r="C155" i="19"/>
  <c r="A182" i="19"/>
  <c r="B182" i="19"/>
  <c r="C13" i="10"/>
  <c r="C182" i="19"/>
  <c r="A183" i="19"/>
  <c r="B183" i="19"/>
  <c r="C14" i="10"/>
  <c r="C183" i="19"/>
  <c r="A202" i="19"/>
  <c r="B202" i="19"/>
  <c r="C15" i="10"/>
  <c r="C202" i="19"/>
  <c r="A204" i="19"/>
  <c r="B204" i="19"/>
  <c r="C16" i="10"/>
  <c r="C204" i="19"/>
  <c r="A229" i="19"/>
  <c r="B229" i="19"/>
  <c r="C17" i="10"/>
  <c r="C229" i="19"/>
  <c r="A239" i="19"/>
  <c r="B239" i="19"/>
  <c r="C18" i="10"/>
  <c r="C239" i="19"/>
  <c r="A260" i="19"/>
  <c r="B260" i="19"/>
  <c r="C19" i="10"/>
  <c r="C260" i="19"/>
  <c r="A281" i="19"/>
  <c r="B281" i="19"/>
  <c r="C20" i="10"/>
  <c r="C281" i="19"/>
  <c r="A286" i="19"/>
  <c r="B286" i="19"/>
  <c r="C21" i="10"/>
  <c r="C286" i="19"/>
  <c r="A288" i="19"/>
  <c r="B288" i="19"/>
  <c r="C22" i="10"/>
  <c r="C288" i="19"/>
  <c r="A297" i="19"/>
  <c r="B297" i="19"/>
  <c r="C23" i="10"/>
  <c r="C297" i="19"/>
  <c r="A305" i="19"/>
  <c r="B305" i="19"/>
  <c r="C24" i="10"/>
  <c r="C305" i="19"/>
  <c r="A335" i="19"/>
  <c r="B335" i="19"/>
  <c r="C25" i="10"/>
  <c r="C335" i="19"/>
  <c r="A344" i="19"/>
  <c r="B344" i="19"/>
  <c r="C26" i="10"/>
  <c r="C344" i="19"/>
  <c r="A349" i="19"/>
  <c r="B349" i="19"/>
  <c r="C27" i="10"/>
  <c r="C349" i="19"/>
  <c r="A366" i="19"/>
  <c r="B366" i="19"/>
  <c r="C28" i="10"/>
  <c r="C366" i="19"/>
  <c r="A369" i="19"/>
  <c r="B369" i="19"/>
  <c r="C29" i="10"/>
  <c r="C369" i="19"/>
  <c r="A385" i="19"/>
  <c r="B385" i="19"/>
  <c r="C30" i="10"/>
  <c r="C385" i="19"/>
  <c r="A393" i="19"/>
  <c r="B393" i="19"/>
  <c r="C31" i="10"/>
  <c r="C393" i="19"/>
  <c r="A415" i="19"/>
  <c r="B415" i="19"/>
  <c r="C32" i="10"/>
  <c r="C415" i="19"/>
  <c r="A418" i="19"/>
  <c r="B418" i="19"/>
  <c r="C33" i="10"/>
  <c r="C418" i="19"/>
  <c r="A422" i="19"/>
  <c r="B422" i="19"/>
  <c r="C34" i="10"/>
  <c r="C422" i="19"/>
  <c r="A423" i="19"/>
  <c r="B423" i="19"/>
  <c r="C35" i="10"/>
  <c r="C423" i="19"/>
  <c r="A442" i="19"/>
  <c r="B442" i="19"/>
  <c r="C36" i="10"/>
  <c r="C442" i="19"/>
  <c r="A453" i="19"/>
  <c r="B453" i="19"/>
  <c r="C37" i="10"/>
  <c r="C453" i="19"/>
  <c r="A455" i="19"/>
  <c r="B455" i="19"/>
  <c r="C38" i="10"/>
  <c r="C455" i="19"/>
  <c r="A457" i="19"/>
  <c r="B457" i="19"/>
  <c r="C39" i="10"/>
  <c r="C457" i="19"/>
  <c r="A460" i="19"/>
  <c r="B460" i="19"/>
  <c r="C40" i="10"/>
  <c r="C460" i="19"/>
  <c r="A461" i="19"/>
  <c r="B461" i="19"/>
  <c r="C41" i="10"/>
  <c r="C461" i="19"/>
  <c r="A468" i="19"/>
  <c r="B468" i="19"/>
  <c r="C42" i="10"/>
  <c r="C468" i="19"/>
  <c r="A471" i="19"/>
  <c r="B471" i="19"/>
  <c r="C43" i="10"/>
  <c r="C471" i="19"/>
  <c r="A472" i="19"/>
  <c r="B472" i="19"/>
  <c r="C44" i="10"/>
  <c r="C472" i="19"/>
  <c r="A473" i="19"/>
  <c r="B473" i="19"/>
  <c r="C45" i="10"/>
  <c r="C473" i="19"/>
  <c r="A477" i="19"/>
  <c r="B477" i="19"/>
  <c r="C46" i="10"/>
  <c r="C477" i="19"/>
  <c r="A480" i="19"/>
  <c r="B480" i="19"/>
  <c r="C47" i="10"/>
  <c r="C480" i="19"/>
  <c r="A481" i="19"/>
  <c r="B481" i="19"/>
  <c r="C48" i="10"/>
  <c r="C481" i="19"/>
  <c r="A482" i="19"/>
  <c r="B482" i="19"/>
  <c r="C49" i="10"/>
  <c r="C482" i="19"/>
  <c r="A8" i="19"/>
  <c r="B8" i="19"/>
  <c r="C2" i="9"/>
  <c r="C8" i="19"/>
  <c r="A30" i="19"/>
  <c r="B30" i="19"/>
  <c r="C3" i="9"/>
  <c r="C30" i="19"/>
  <c r="A34" i="19"/>
  <c r="B34" i="19"/>
  <c r="C4" i="9"/>
  <c r="C34" i="19"/>
  <c r="A64" i="19"/>
  <c r="B64" i="19"/>
  <c r="C5" i="9"/>
  <c r="C64" i="19"/>
  <c r="A97" i="19"/>
  <c r="B97" i="19"/>
  <c r="C6" i="9"/>
  <c r="C97" i="19"/>
  <c r="A102" i="19"/>
  <c r="B102" i="19"/>
  <c r="C7" i="9"/>
  <c r="C102" i="19"/>
  <c r="A124" i="19"/>
  <c r="B124" i="19"/>
  <c r="C8" i="9"/>
  <c r="C124" i="19"/>
  <c r="A127" i="19"/>
  <c r="B127" i="19"/>
  <c r="C9" i="9"/>
  <c r="C127" i="19"/>
  <c r="A128" i="19"/>
  <c r="B128" i="19"/>
  <c r="C10" i="9"/>
  <c r="C128" i="19"/>
  <c r="A129" i="19"/>
  <c r="B129" i="19"/>
  <c r="C11" i="9"/>
  <c r="C129" i="19"/>
  <c r="A136" i="19"/>
  <c r="B136" i="19"/>
  <c r="C12" i="9"/>
  <c r="C136" i="19"/>
  <c r="A165" i="19"/>
  <c r="B165" i="19"/>
  <c r="C13" i="9"/>
  <c r="C165" i="19"/>
  <c r="A195" i="19"/>
  <c r="B195" i="19"/>
  <c r="C14" i="9"/>
  <c r="C195" i="19"/>
  <c r="A223" i="19"/>
  <c r="B223" i="19"/>
  <c r="C15" i="9"/>
  <c r="C223" i="19"/>
  <c r="A237" i="19"/>
  <c r="B237" i="19"/>
  <c r="C16" i="9"/>
  <c r="C237" i="19"/>
  <c r="A241" i="19"/>
  <c r="B241" i="19"/>
  <c r="C17" i="9"/>
  <c r="C241" i="19"/>
  <c r="A268" i="19"/>
  <c r="B268" i="19"/>
  <c r="C18" i="9"/>
  <c r="C268" i="19"/>
  <c r="A279" i="19"/>
  <c r="B279" i="19"/>
  <c r="C19" i="9"/>
  <c r="C279" i="19"/>
  <c r="A316" i="19"/>
  <c r="B316" i="19"/>
  <c r="C20" i="9"/>
  <c r="C316" i="19"/>
  <c r="A364" i="19"/>
  <c r="B364" i="19"/>
  <c r="C21" i="9"/>
  <c r="C364" i="19"/>
  <c r="A391" i="19"/>
  <c r="B391" i="19"/>
  <c r="C22" i="9"/>
  <c r="C391" i="19"/>
  <c r="A394" i="19"/>
  <c r="B394" i="19"/>
  <c r="C23" i="9"/>
  <c r="C394" i="19"/>
  <c r="A398" i="19"/>
  <c r="B398" i="19"/>
  <c r="C24" i="9"/>
  <c r="C398" i="19"/>
  <c r="A405" i="19"/>
  <c r="B405" i="19"/>
  <c r="C25" i="9"/>
  <c r="C405" i="19"/>
  <c r="A430" i="19"/>
  <c r="B430" i="19"/>
  <c r="C26" i="9"/>
  <c r="C430" i="19"/>
  <c r="A433" i="19"/>
  <c r="B433" i="19"/>
  <c r="C27" i="9"/>
  <c r="C433" i="19"/>
  <c r="A458" i="19"/>
  <c r="B458" i="19"/>
  <c r="C28" i="9"/>
  <c r="C458" i="19"/>
  <c r="A464" i="19"/>
  <c r="B464" i="19"/>
  <c r="C29" i="9"/>
  <c r="C464" i="19"/>
  <c r="A465" i="19"/>
  <c r="B465" i="19"/>
  <c r="C30" i="9"/>
  <c r="C465" i="19"/>
  <c r="A469" i="19"/>
  <c r="B469" i="19"/>
  <c r="C31" i="9"/>
  <c r="C469" i="19"/>
  <c r="A470" i="19"/>
  <c r="B470" i="19"/>
  <c r="C32" i="9"/>
  <c r="C470" i="19"/>
  <c r="A474" i="19"/>
  <c r="B474" i="19"/>
  <c r="C33" i="9"/>
  <c r="C474" i="19"/>
  <c r="A475" i="19"/>
  <c r="B475" i="19"/>
  <c r="C34" i="9"/>
  <c r="C475" i="19"/>
  <c r="A479" i="19"/>
  <c r="B479" i="19"/>
  <c r="C35" i="9"/>
  <c r="C479" i="19"/>
  <c r="A484" i="19"/>
  <c r="B484" i="19"/>
  <c r="C36" i="9"/>
  <c r="C484" i="19"/>
  <c r="A485" i="19"/>
  <c r="B485" i="19"/>
  <c r="C37" i="9"/>
  <c r="C485" i="19"/>
  <c r="A489" i="19"/>
  <c r="B489" i="19"/>
  <c r="C38" i="9"/>
  <c r="C489" i="19"/>
  <c r="A490" i="19"/>
  <c r="B490" i="19"/>
  <c r="C39" i="9"/>
  <c r="C490" i="19"/>
  <c r="A497" i="19"/>
  <c r="B497" i="19"/>
  <c r="C40" i="9"/>
  <c r="C497" i="19"/>
  <c r="A499" i="19"/>
  <c r="B499" i="19"/>
  <c r="C41" i="9"/>
  <c r="C499" i="19"/>
  <c r="A500" i="19"/>
  <c r="B500" i="19"/>
  <c r="C42" i="9"/>
  <c r="C500" i="19"/>
  <c r="A13" i="19"/>
  <c r="B13" i="19"/>
  <c r="C2" i="8"/>
  <c r="C13" i="19"/>
  <c r="A18" i="19"/>
  <c r="B18" i="19"/>
  <c r="C3" i="8"/>
  <c r="C18" i="19"/>
  <c r="A20" i="19"/>
  <c r="B20" i="19"/>
  <c r="C4" i="8"/>
  <c r="C20" i="19"/>
  <c r="A28" i="19"/>
  <c r="B28" i="19"/>
  <c r="C5" i="8"/>
  <c r="C28" i="19"/>
  <c r="A41" i="19"/>
  <c r="B41" i="19"/>
  <c r="C6" i="8"/>
  <c r="C41" i="19"/>
  <c r="A42" i="19"/>
  <c r="B42" i="19"/>
  <c r="C7" i="8"/>
  <c r="C42" i="19"/>
  <c r="A43" i="19"/>
  <c r="B43" i="19"/>
  <c r="C8" i="8"/>
  <c r="C43" i="19"/>
  <c r="A48" i="19"/>
  <c r="B48" i="19"/>
  <c r="C9" i="8"/>
  <c r="C48" i="19"/>
  <c r="A67" i="19"/>
  <c r="B67" i="19"/>
  <c r="C10" i="8"/>
  <c r="C67" i="19"/>
  <c r="A71" i="19"/>
  <c r="B71" i="19"/>
  <c r="C11" i="8"/>
  <c r="C71" i="19"/>
  <c r="A77" i="19"/>
  <c r="B77" i="19"/>
  <c r="C12" i="8"/>
  <c r="C77" i="19"/>
  <c r="A82" i="19"/>
  <c r="B82" i="19"/>
  <c r="C13" i="8"/>
  <c r="C82" i="19"/>
  <c r="A90" i="19"/>
  <c r="B90" i="19"/>
  <c r="C14" i="8"/>
  <c r="C90" i="19"/>
  <c r="A93" i="19"/>
  <c r="B93" i="19"/>
  <c r="C15" i="8"/>
  <c r="C93" i="19"/>
  <c r="A105" i="19"/>
  <c r="B105" i="19"/>
  <c r="C16" i="8"/>
  <c r="C105" i="19"/>
  <c r="A175" i="19"/>
  <c r="B175" i="19"/>
  <c r="C17" i="8"/>
  <c r="C175" i="19"/>
  <c r="A199" i="19"/>
  <c r="B199" i="19"/>
  <c r="C18" i="8"/>
  <c r="C199" i="19"/>
  <c r="A200" i="19"/>
  <c r="B200" i="19"/>
  <c r="C19" i="8"/>
  <c r="C200" i="19"/>
  <c r="A203" i="19"/>
  <c r="B203" i="19"/>
  <c r="C20" i="8"/>
  <c r="C203" i="19"/>
  <c r="A224" i="19"/>
  <c r="B224" i="19"/>
  <c r="C21" i="8"/>
  <c r="C224" i="19"/>
  <c r="A234" i="19"/>
  <c r="B234" i="19"/>
  <c r="C22" i="8"/>
  <c r="C234" i="19"/>
  <c r="A244" i="19"/>
  <c r="B244" i="19"/>
  <c r="C23" i="8"/>
  <c r="C244" i="19"/>
  <c r="A256" i="19"/>
  <c r="B256" i="19"/>
  <c r="C24" i="8"/>
  <c r="C256" i="19"/>
  <c r="A274" i="19"/>
  <c r="B274" i="19"/>
  <c r="C25" i="8"/>
  <c r="C274" i="19"/>
  <c r="A280" i="19"/>
  <c r="B280" i="19"/>
  <c r="C26" i="8"/>
  <c r="C280" i="19"/>
  <c r="A291" i="19"/>
  <c r="B291" i="19"/>
  <c r="C27" i="8"/>
  <c r="C291" i="19"/>
  <c r="A299" i="19"/>
  <c r="B299" i="19"/>
  <c r="C28" i="8"/>
  <c r="C299" i="19"/>
  <c r="A313" i="19"/>
  <c r="B313" i="19"/>
  <c r="C29" i="8"/>
  <c r="C313" i="19"/>
  <c r="A314" i="19"/>
  <c r="B314" i="19"/>
  <c r="C30" i="8"/>
  <c r="C314" i="19"/>
  <c r="A317" i="19"/>
  <c r="B317" i="19"/>
  <c r="C31" i="8"/>
  <c r="C317" i="19"/>
  <c r="A322" i="19"/>
  <c r="B322" i="19"/>
  <c r="C32" i="8"/>
  <c r="C322" i="19"/>
  <c r="A324" i="19"/>
  <c r="B324" i="19"/>
  <c r="C33" i="8"/>
  <c r="C324" i="19"/>
  <c r="A326" i="19"/>
  <c r="B326" i="19"/>
  <c r="C34" i="8"/>
  <c r="C326" i="19"/>
  <c r="A328" i="19"/>
  <c r="B328" i="19"/>
  <c r="C35" i="8"/>
  <c r="C328" i="19"/>
  <c r="A341" i="19"/>
  <c r="B341" i="19"/>
  <c r="C36" i="8"/>
  <c r="C341" i="19"/>
  <c r="A354" i="19"/>
  <c r="B354" i="19"/>
  <c r="C37" i="8"/>
  <c r="C354" i="19"/>
  <c r="A365" i="19"/>
  <c r="B365" i="19"/>
  <c r="C38" i="8"/>
  <c r="C365" i="19"/>
  <c r="A367" i="19"/>
  <c r="B367" i="19"/>
  <c r="C39" i="8"/>
  <c r="C367" i="19"/>
  <c r="A371" i="19"/>
  <c r="B371" i="19"/>
  <c r="C40" i="8"/>
  <c r="C371" i="19"/>
  <c r="A378" i="19"/>
  <c r="B378" i="19"/>
  <c r="C41" i="8"/>
  <c r="C378" i="19"/>
  <c r="A381" i="19"/>
  <c r="B381" i="19"/>
  <c r="C42" i="8"/>
  <c r="C381" i="19"/>
  <c r="A388" i="19"/>
  <c r="B388" i="19"/>
  <c r="C43" i="8"/>
  <c r="C388" i="19"/>
  <c r="A396" i="19"/>
  <c r="B396" i="19"/>
  <c r="C44" i="8"/>
  <c r="C396" i="19"/>
  <c r="A400" i="19"/>
  <c r="B400" i="19"/>
  <c r="C45" i="8"/>
  <c r="C400" i="19"/>
  <c r="A410" i="19"/>
  <c r="B410" i="19"/>
  <c r="C46" i="8"/>
  <c r="C410" i="19"/>
  <c r="A417" i="19"/>
  <c r="B417" i="19"/>
  <c r="C47" i="8"/>
  <c r="C417" i="19"/>
  <c r="A427" i="19"/>
  <c r="B427" i="19"/>
  <c r="C48" i="8"/>
  <c r="C427" i="19"/>
  <c r="A428" i="19"/>
  <c r="B428" i="19"/>
  <c r="C49" i="8"/>
  <c r="C428" i="19"/>
  <c r="A429" i="19"/>
  <c r="B429" i="19"/>
  <c r="C50" i="8"/>
  <c r="C429" i="19"/>
  <c r="A431" i="19"/>
  <c r="B431" i="19"/>
  <c r="C51" i="8"/>
  <c r="C431" i="19"/>
  <c r="A450" i="19"/>
  <c r="B450" i="19"/>
  <c r="C52" i="8"/>
  <c r="C450" i="19"/>
  <c r="A1" i="19"/>
  <c r="B1" i="19"/>
  <c r="C1" i="19"/>
  <c r="D1" i="19"/>
  <c r="A7" i="19"/>
  <c r="B7" i="19"/>
  <c r="C2" i="7"/>
  <c r="C7" i="19"/>
  <c r="A63" i="19"/>
  <c r="B63" i="19"/>
  <c r="C3" i="7"/>
  <c r="C63" i="19"/>
  <c r="A68" i="19"/>
  <c r="B68" i="19"/>
  <c r="C4" i="7"/>
  <c r="C68" i="19"/>
  <c r="A74" i="19"/>
  <c r="B74" i="19"/>
  <c r="C5" i="7"/>
  <c r="C74" i="19"/>
  <c r="A83" i="19"/>
  <c r="B83" i="19"/>
  <c r="C6" i="7"/>
  <c r="C83" i="19"/>
  <c r="A118" i="19"/>
  <c r="B118" i="19"/>
  <c r="C7" i="7"/>
  <c r="C118" i="19"/>
  <c r="A139" i="19"/>
  <c r="B139" i="19"/>
  <c r="C8" i="7"/>
  <c r="C139" i="19"/>
  <c r="A153" i="19"/>
  <c r="B153" i="19"/>
  <c r="C9" i="7"/>
  <c r="C153" i="19"/>
  <c r="A176" i="19"/>
  <c r="B176" i="19"/>
  <c r="C10" i="7"/>
  <c r="C176" i="19"/>
  <c r="A189" i="19"/>
  <c r="B189" i="19"/>
  <c r="C11" i="7"/>
  <c r="C189" i="19"/>
  <c r="A193" i="19"/>
  <c r="B193" i="19"/>
  <c r="C12" i="7"/>
  <c r="C193" i="19"/>
  <c r="A194" i="19"/>
  <c r="B194" i="19"/>
  <c r="C13" i="7"/>
  <c r="C194" i="19"/>
  <c r="A217" i="19"/>
  <c r="B217" i="19"/>
  <c r="C14" i="7"/>
  <c r="C217" i="19"/>
  <c r="A225" i="19"/>
  <c r="B225" i="19"/>
  <c r="C15" i="7"/>
  <c r="C225" i="19"/>
  <c r="A238" i="19"/>
  <c r="B238" i="19"/>
  <c r="C16" i="7"/>
  <c r="C238" i="19"/>
  <c r="A240" i="19"/>
  <c r="B240" i="19"/>
  <c r="C17" i="7"/>
  <c r="C240" i="19"/>
  <c r="A245" i="19"/>
  <c r="B245" i="19"/>
  <c r="C18" i="7"/>
  <c r="C245" i="19"/>
  <c r="A273" i="19"/>
  <c r="B273" i="19"/>
  <c r="C19" i="7"/>
  <c r="C273" i="19"/>
  <c r="A276" i="19"/>
  <c r="B276" i="19"/>
  <c r="C20" i="7"/>
  <c r="C276" i="19"/>
  <c r="A289" i="19"/>
  <c r="B289" i="19"/>
  <c r="C21" i="7"/>
  <c r="C289" i="19"/>
  <c r="A296" i="19"/>
  <c r="B296" i="19"/>
  <c r="C22" i="7"/>
  <c r="C296" i="19"/>
  <c r="A311" i="19"/>
  <c r="B311" i="19"/>
  <c r="C23" i="7"/>
  <c r="C311" i="19"/>
  <c r="A319" i="19"/>
  <c r="B319" i="19"/>
  <c r="C24" i="7"/>
  <c r="C319" i="19"/>
  <c r="A323" i="19"/>
  <c r="B323" i="19"/>
  <c r="C25" i="7"/>
  <c r="C323" i="19"/>
  <c r="A327" i="19"/>
  <c r="B327" i="19"/>
  <c r="C26" i="7"/>
  <c r="C327" i="19"/>
  <c r="A339" i="19"/>
  <c r="B339" i="19"/>
  <c r="C27" i="7"/>
  <c r="C339" i="19"/>
  <c r="A359" i="19"/>
  <c r="B359" i="19"/>
  <c r="C28" i="7"/>
  <c r="C359" i="19"/>
  <c r="A372" i="19"/>
  <c r="B372" i="19"/>
  <c r="C29" i="7"/>
  <c r="C372" i="19"/>
  <c r="A375" i="19"/>
  <c r="B375" i="19"/>
  <c r="C30" i="7"/>
  <c r="C375" i="19"/>
  <c r="A395" i="19"/>
  <c r="B395" i="19"/>
  <c r="C31" i="7"/>
  <c r="C395" i="19"/>
  <c r="A399" i="19"/>
  <c r="B399" i="19"/>
  <c r="C32" i="7"/>
  <c r="C399" i="19"/>
  <c r="A404" i="19"/>
  <c r="B404" i="19"/>
  <c r="C33" i="7"/>
  <c r="C404" i="19"/>
  <c r="A406" i="19"/>
  <c r="B406" i="19"/>
  <c r="C34" i="7"/>
  <c r="C406" i="19"/>
  <c r="I4" i="15"/>
  <c r="I3" i="15"/>
  <c r="I13" i="15"/>
  <c r="I23" i="15"/>
  <c r="I16" i="15"/>
  <c r="I10" i="15"/>
  <c r="I5" i="15"/>
  <c r="I19" i="15"/>
  <c r="I20" i="15"/>
  <c r="I35" i="15"/>
  <c r="I37" i="15"/>
  <c r="I18" i="15"/>
  <c r="I14" i="15"/>
  <c r="I6" i="15"/>
  <c r="I11" i="15"/>
  <c r="I17" i="15"/>
  <c r="I49" i="15"/>
  <c r="I8" i="15"/>
  <c r="I24" i="15"/>
  <c r="I27" i="15"/>
  <c r="I50" i="15"/>
  <c r="I28" i="15"/>
  <c r="I40" i="15"/>
  <c r="I7" i="15"/>
  <c r="I61" i="15"/>
  <c r="I29" i="15"/>
  <c r="I31" i="15"/>
  <c r="I92" i="15"/>
  <c r="I43" i="15"/>
  <c r="I9" i="15"/>
  <c r="I42" i="15"/>
  <c r="I33" i="15"/>
  <c r="I57" i="15"/>
  <c r="I133" i="15"/>
  <c r="I80" i="15"/>
  <c r="I90" i="15"/>
  <c r="I73" i="15"/>
  <c r="I63" i="15"/>
  <c r="I97" i="15"/>
  <c r="I59" i="15"/>
  <c r="I95" i="15"/>
  <c r="I65" i="15"/>
  <c r="I55" i="15"/>
  <c r="I66" i="15"/>
  <c r="I60" i="15"/>
  <c r="I148" i="15"/>
  <c r="I98" i="15"/>
  <c r="I72" i="15"/>
  <c r="I188" i="15"/>
  <c r="I62" i="15"/>
  <c r="I113" i="15"/>
  <c r="I56" i="15"/>
  <c r="I144" i="15"/>
  <c r="I45" i="15"/>
  <c r="I82" i="15"/>
  <c r="I70" i="15"/>
  <c r="I155" i="15"/>
  <c r="I58" i="15"/>
  <c r="I30" i="15"/>
  <c r="I64" i="15"/>
  <c r="I103" i="15"/>
  <c r="I106" i="15"/>
  <c r="I12" i="15"/>
  <c r="I47" i="15"/>
  <c r="I79" i="15"/>
  <c r="I54" i="15"/>
  <c r="I51" i="15"/>
  <c r="I141" i="15"/>
  <c r="I86" i="15"/>
  <c r="I44" i="15"/>
  <c r="I173" i="15"/>
  <c r="I142" i="15"/>
  <c r="I41" i="15"/>
  <c r="I15" i="15"/>
  <c r="I91" i="15"/>
  <c r="I143" i="15"/>
  <c r="I67" i="15"/>
  <c r="I119" i="15"/>
  <c r="I94" i="15"/>
  <c r="I183" i="15"/>
  <c r="I39" i="15"/>
  <c r="I191" i="15"/>
  <c r="I74" i="15"/>
  <c r="I111" i="15"/>
  <c r="I127" i="15"/>
  <c r="I179" i="15"/>
  <c r="I116" i="15"/>
  <c r="I129" i="15"/>
  <c r="I25" i="15"/>
  <c r="I26" i="15"/>
  <c r="I77" i="15"/>
  <c r="I112" i="15"/>
  <c r="I102" i="15"/>
  <c r="I68" i="15"/>
  <c r="I172" i="15"/>
  <c r="I46" i="15"/>
  <c r="I34" i="15"/>
  <c r="I109" i="15"/>
  <c r="I32" i="15"/>
  <c r="I96" i="15"/>
  <c r="I75" i="15"/>
  <c r="I182" i="15"/>
  <c r="I130" i="15"/>
  <c r="I104" i="15"/>
  <c r="I71" i="15"/>
  <c r="I21" i="15"/>
  <c r="I48" i="15"/>
  <c r="I101" i="15"/>
  <c r="I158" i="15"/>
  <c r="I136" i="15"/>
  <c r="I124" i="15"/>
  <c r="I125" i="15"/>
  <c r="I118" i="15"/>
  <c r="I53" i="15"/>
  <c r="I128" i="15"/>
  <c r="I83" i="15"/>
  <c r="I198" i="15"/>
  <c r="I22" i="15"/>
  <c r="I122" i="15"/>
  <c r="I137" i="15"/>
  <c r="I126" i="15"/>
  <c r="I38" i="15"/>
  <c r="I180" i="15"/>
  <c r="I206" i="15"/>
  <c r="I81" i="15"/>
  <c r="I123" i="15"/>
  <c r="I132" i="15"/>
  <c r="I199" i="15"/>
  <c r="I149" i="15"/>
  <c r="I52" i="15"/>
  <c r="I36" i="15"/>
  <c r="I107" i="15"/>
  <c r="I69" i="15"/>
  <c r="I209" i="15"/>
  <c r="I153" i="15"/>
  <c r="I138" i="15"/>
  <c r="I134" i="15"/>
  <c r="I93" i="15"/>
  <c r="I156" i="15"/>
  <c r="I222" i="15"/>
  <c r="I175" i="15"/>
  <c r="I171" i="15"/>
  <c r="I131" i="15"/>
  <c r="I157" i="15"/>
  <c r="I121" i="15"/>
  <c r="I168" i="15"/>
  <c r="I154" i="15"/>
  <c r="I223" i="15"/>
  <c r="I139" i="15"/>
  <c r="I76" i="15"/>
  <c r="I105" i="15"/>
  <c r="I224" i="15"/>
  <c r="I135" i="15"/>
  <c r="I110" i="15"/>
  <c r="I215" i="15"/>
  <c r="I194" i="15"/>
  <c r="I145" i="15"/>
  <c r="I115" i="15"/>
  <c r="I87" i="15"/>
  <c r="I99" i="15"/>
  <c r="I140" i="15"/>
  <c r="I114" i="15"/>
  <c r="I225" i="15"/>
  <c r="I88" i="15"/>
  <c r="I120" i="15"/>
  <c r="I220" i="15"/>
  <c r="I89" i="15"/>
  <c r="I170" i="15"/>
  <c r="I100" i="15"/>
  <c r="I202" i="15"/>
  <c r="I78" i="15"/>
  <c r="I117" i="15"/>
  <c r="I195" i="15"/>
  <c r="I207" i="15"/>
  <c r="I169" i="15"/>
  <c r="I147" i="15"/>
  <c r="I167" i="15"/>
  <c r="I152" i="15"/>
  <c r="I189" i="15"/>
  <c r="I213" i="15"/>
  <c r="I201" i="15"/>
  <c r="I177" i="15"/>
  <c r="I160" i="15"/>
  <c r="I192" i="15"/>
  <c r="I178" i="15"/>
  <c r="I85" i="15"/>
  <c r="I184" i="15"/>
  <c r="I165" i="15"/>
  <c r="I196" i="15"/>
  <c r="I181" i="15"/>
  <c r="I164" i="15"/>
  <c r="I205" i="15"/>
  <c r="I214" i="15"/>
  <c r="I211" i="15"/>
  <c r="I159" i="15"/>
  <c r="I218" i="15"/>
  <c r="I84" i="15"/>
  <c r="I200" i="15"/>
  <c r="I163" i="15"/>
  <c r="I161" i="15"/>
  <c r="I185" i="15"/>
  <c r="I193" i="15"/>
  <c r="I219" i="15"/>
  <c r="I187" i="15"/>
  <c r="I174" i="15"/>
  <c r="I216" i="15"/>
  <c r="I176" i="15"/>
  <c r="I210" i="15"/>
  <c r="I151" i="15"/>
  <c r="I227" i="15"/>
  <c r="I226" i="15"/>
  <c r="I186" i="15"/>
  <c r="I146" i="15"/>
  <c r="I212" i="15"/>
  <c r="I150" i="15"/>
  <c r="I166" i="15"/>
  <c r="I204" i="15"/>
  <c r="I221" i="15"/>
  <c r="I197" i="15"/>
  <c r="I108" i="15"/>
  <c r="I228" i="15"/>
  <c r="I217" i="15"/>
  <c r="I203" i="15"/>
  <c r="I162" i="15"/>
  <c r="I190" i="15"/>
  <c r="I208" i="15"/>
  <c r="A4" i="15"/>
  <c r="H4" i="15"/>
  <c r="A3" i="15"/>
  <c r="H3" i="15"/>
  <c r="A13" i="15"/>
  <c r="H13" i="15"/>
  <c r="A23" i="15"/>
  <c r="H23" i="15"/>
  <c r="A16" i="15"/>
  <c r="H16" i="15"/>
  <c r="A10" i="15"/>
  <c r="H10" i="15"/>
  <c r="A5" i="15"/>
  <c r="H5" i="15"/>
  <c r="A19" i="15"/>
  <c r="H19" i="15"/>
  <c r="A20" i="15"/>
  <c r="H20" i="15"/>
  <c r="A35" i="15"/>
  <c r="H35" i="15"/>
  <c r="A37" i="15"/>
  <c r="H37" i="15"/>
  <c r="A18" i="15"/>
  <c r="H18" i="15"/>
  <c r="A14" i="15"/>
  <c r="H14" i="15"/>
  <c r="A6" i="15"/>
  <c r="H6" i="15"/>
  <c r="A11" i="15"/>
  <c r="H11" i="15"/>
  <c r="A17" i="15"/>
  <c r="H17" i="15"/>
  <c r="A49" i="15"/>
  <c r="H49" i="15"/>
  <c r="A8" i="15"/>
  <c r="H8" i="15"/>
  <c r="A24" i="15"/>
  <c r="H24" i="15"/>
  <c r="A27" i="15"/>
  <c r="H27" i="15"/>
  <c r="A50" i="15"/>
  <c r="H50" i="15"/>
  <c r="A28" i="15"/>
  <c r="H28" i="15"/>
  <c r="A40" i="15"/>
  <c r="H40" i="15"/>
  <c r="A7" i="15"/>
  <c r="H7" i="15"/>
  <c r="A61" i="15"/>
  <c r="H61" i="15"/>
  <c r="A29" i="15"/>
  <c r="H29" i="15"/>
  <c r="A31" i="15"/>
  <c r="H31" i="15"/>
  <c r="A92" i="15"/>
  <c r="H92" i="15"/>
  <c r="A43" i="15"/>
  <c r="H43" i="15"/>
  <c r="A9" i="15"/>
  <c r="H9" i="15"/>
  <c r="A42" i="15"/>
  <c r="H42" i="15"/>
  <c r="A33" i="15"/>
  <c r="H33" i="15"/>
  <c r="A57" i="15"/>
  <c r="H57" i="15"/>
  <c r="A133" i="15"/>
  <c r="H133" i="15"/>
  <c r="A80" i="15"/>
  <c r="H80" i="15"/>
  <c r="A90" i="15"/>
  <c r="H90" i="15"/>
  <c r="A73" i="15"/>
  <c r="H73" i="15"/>
  <c r="A63" i="15"/>
  <c r="H63" i="15"/>
  <c r="A97" i="15"/>
  <c r="H97" i="15"/>
  <c r="A59" i="15"/>
  <c r="H59" i="15"/>
  <c r="A95" i="15"/>
  <c r="H95" i="15"/>
  <c r="A65" i="15"/>
  <c r="H65" i="15"/>
  <c r="A55" i="15"/>
  <c r="H55" i="15"/>
  <c r="A66" i="15"/>
  <c r="H66" i="15"/>
  <c r="A60" i="15"/>
  <c r="H60" i="15"/>
  <c r="A148" i="15"/>
  <c r="H148" i="15"/>
  <c r="A98" i="15"/>
  <c r="H98" i="15"/>
  <c r="A72" i="15"/>
  <c r="H72" i="15"/>
  <c r="A188" i="15"/>
  <c r="H188" i="15"/>
  <c r="A62" i="15"/>
  <c r="H62" i="15"/>
  <c r="A113" i="15"/>
  <c r="H113" i="15"/>
  <c r="A56" i="15"/>
  <c r="H56" i="15"/>
  <c r="A144" i="15"/>
  <c r="H144" i="15"/>
  <c r="A45" i="15"/>
  <c r="H45" i="15"/>
  <c r="A82" i="15"/>
  <c r="H82" i="15"/>
  <c r="A70" i="15"/>
  <c r="H70" i="15"/>
  <c r="A155" i="15"/>
  <c r="H155" i="15"/>
  <c r="A58" i="15"/>
  <c r="H58" i="15"/>
  <c r="A30" i="15"/>
  <c r="H30" i="15"/>
  <c r="A64" i="15"/>
  <c r="H64" i="15"/>
  <c r="A103" i="15"/>
  <c r="H103" i="15"/>
  <c r="A106" i="15"/>
  <c r="H106" i="15"/>
  <c r="A12" i="15"/>
  <c r="H12" i="15"/>
  <c r="A47" i="15"/>
  <c r="H47" i="15"/>
  <c r="A79" i="15"/>
  <c r="H79" i="15"/>
  <c r="A54" i="15"/>
  <c r="H54" i="15"/>
  <c r="A51" i="15"/>
  <c r="H51" i="15"/>
  <c r="A141" i="15"/>
  <c r="H141" i="15"/>
  <c r="A86" i="15"/>
  <c r="H86" i="15"/>
  <c r="A44" i="15"/>
  <c r="H44" i="15"/>
  <c r="A173" i="15"/>
  <c r="H173" i="15"/>
  <c r="A142" i="15"/>
  <c r="H142" i="15"/>
  <c r="A41" i="15"/>
  <c r="H41" i="15"/>
  <c r="A15" i="15"/>
  <c r="H15" i="15"/>
  <c r="A91" i="15"/>
  <c r="H91" i="15"/>
  <c r="A143" i="15"/>
  <c r="H143" i="15"/>
  <c r="A67" i="15"/>
  <c r="H67" i="15"/>
  <c r="A119" i="15"/>
  <c r="H119" i="15"/>
  <c r="A94" i="15"/>
  <c r="H94" i="15"/>
  <c r="A183" i="15"/>
  <c r="H183" i="15"/>
  <c r="A39" i="15"/>
  <c r="H39" i="15"/>
  <c r="A191" i="15"/>
  <c r="H191" i="15"/>
  <c r="A74" i="15"/>
  <c r="H74" i="15"/>
  <c r="A111" i="15"/>
  <c r="H111" i="15"/>
  <c r="A127" i="15"/>
  <c r="H127" i="15"/>
  <c r="A179" i="15"/>
  <c r="H179" i="15"/>
  <c r="A116" i="15"/>
  <c r="H116" i="15"/>
  <c r="A129" i="15"/>
  <c r="H129" i="15"/>
  <c r="A25" i="15"/>
  <c r="H25" i="15"/>
  <c r="A26" i="15"/>
  <c r="H26" i="15"/>
  <c r="A77" i="15"/>
  <c r="H77" i="15"/>
  <c r="A112" i="15"/>
  <c r="H112" i="15"/>
  <c r="A102" i="15"/>
  <c r="H102" i="15"/>
  <c r="A68" i="15"/>
  <c r="H68" i="15"/>
  <c r="A172" i="15"/>
  <c r="H172" i="15"/>
  <c r="A46" i="15"/>
  <c r="H46" i="15"/>
  <c r="A34" i="15"/>
  <c r="H34" i="15"/>
  <c r="A109" i="15"/>
  <c r="H109" i="15"/>
  <c r="A32" i="15"/>
  <c r="H32" i="15"/>
  <c r="A96" i="15"/>
  <c r="H96" i="15"/>
  <c r="A75" i="15"/>
  <c r="H75" i="15"/>
  <c r="A182" i="15"/>
  <c r="H182" i="15"/>
  <c r="A130" i="15"/>
  <c r="H130" i="15"/>
  <c r="A104" i="15"/>
  <c r="H104" i="15"/>
  <c r="A71" i="15"/>
  <c r="H71" i="15"/>
  <c r="A21" i="15"/>
  <c r="H21" i="15"/>
  <c r="A48" i="15"/>
  <c r="H48" i="15"/>
  <c r="A101" i="15"/>
  <c r="H101" i="15"/>
  <c r="A158" i="15"/>
  <c r="H158" i="15"/>
  <c r="A136" i="15"/>
  <c r="H136" i="15"/>
  <c r="A124" i="15"/>
  <c r="H124" i="15"/>
  <c r="A125" i="15"/>
  <c r="H125" i="15"/>
  <c r="A118" i="15"/>
  <c r="H118" i="15"/>
  <c r="A53" i="15"/>
  <c r="H53" i="15"/>
  <c r="A128" i="15"/>
  <c r="H128" i="15"/>
  <c r="A83" i="15"/>
  <c r="H83" i="15"/>
  <c r="A198" i="15"/>
  <c r="H198" i="15"/>
  <c r="A22" i="15"/>
  <c r="H22" i="15"/>
  <c r="A122" i="15"/>
  <c r="H122" i="15"/>
  <c r="A137" i="15"/>
  <c r="H137" i="15"/>
  <c r="A126" i="15"/>
  <c r="H126" i="15"/>
  <c r="A38" i="15"/>
  <c r="H38" i="15"/>
  <c r="A180" i="15"/>
  <c r="H180" i="15"/>
  <c r="A206" i="15"/>
  <c r="H206" i="15"/>
  <c r="A81" i="15"/>
  <c r="H81" i="15"/>
  <c r="A123" i="15"/>
  <c r="H123" i="15"/>
  <c r="A132" i="15"/>
  <c r="H132" i="15"/>
  <c r="A199" i="15"/>
  <c r="H199" i="15"/>
  <c r="A149" i="15"/>
  <c r="H149" i="15"/>
  <c r="A52" i="15"/>
  <c r="H52" i="15"/>
  <c r="A36" i="15"/>
  <c r="H36" i="15"/>
  <c r="A107" i="15"/>
  <c r="H107" i="15"/>
  <c r="A69" i="15"/>
  <c r="H69" i="15"/>
  <c r="A209" i="15"/>
  <c r="H209" i="15"/>
  <c r="A153" i="15"/>
  <c r="H153" i="15"/>
  <c r="A138" i="15"/>
  <c r="H138" i="15"/>
  <c r="A134" i="15"/>
  <c r="H134" i="15"/>
  <c r="A93" i="15"/>
  <c r="H93" i="15"/>
  <c r="A156" i="15"/>
  <c r="H156" i="15"/>
  <c r="A222" i="15"/>
  <c r="H222" i="15"/>
  <c r="A175" i="15"/>
  <c r="H175" i="15"/>
  <c r="A171" i="15"/>
  <c r="H171" i="15"/>
  <c r="A131" i="15"/>
  <c r="H131" i="15"/>
  <c r="A157" i="15"/>
  <c r="H157" i="15"/>
  <c r="A121" i="15"/>
  <c r="H121" i="15"/>
  <c r="A168" i="15"/>
  <c r="H168" i="15"/>
  <c r="A154" i="15"/>
  <c r="H154" i="15"/>
  <c r="A223" i="15"/>
  <c r="H223" i="15"/>
  <c r="A139" i="15"/>
  <c r="H139" i="15"/>
  <c r="A76" i="15"/>
  <c r="H76" i="15"/>
  <c r="A105" i="15"/>
  <c r="H105" i="15"/>
  <c r="A224" i="15"/>
  <c r="H224" i="15"/>
  <c r="A135" i="15"/>
  <c r="H135" i="15"/>
  <c r="A110" i="15"/>
  <c r="H110" i="15"/>
  <c r="A215" i="15"/>
  <c r="H215" i="15"/>
  <c r="A194" i="15"/>
  <c r="H194" i="15"/>
  <c r="A145" i="15"/>
  <c r="H145" i="15"/>
  <c r="A115" i="15"/>
  <c r="H115" i="15"/>
  <c r="A87" i="15"/>
  <c r="H87" i="15"/>
  <c r="A99" i="15"/>
  <c r="H99" i="15"/>
  <c r="A140" i="15"/>
  <c r="H140" i="15"/>
  <c r="A114" i="15"/>
  <c r="H114" i="15"/>
  <c r="A225" i="15"/>
  <c r="H225" i="15"/>
  <c r="A88" i="15"/>
  <c r="H88" i="15"/>
  <c r="A120" i="15"/>
  <c r="H120" i="15"/>
  <c r="A220" i="15"/>
  <c r="H220" i="15"/>
  <c r="A89" i="15"/>
  <c r="H89" i="15"/>
  <c r="A170" i="15"/>
  <c r="H170" i="15"/>
  <c r="A100" i="15"/>
  <c r="H100" i="15"/>
  <c r="A202" i="15"/>
  <c r="H202" i="15"/>
  <c r="A78" i="15"/>
  <c r="H78" i="15"/>
  <c r="A117" i="15"/>
  <c r="H117" i="15"/>
  <c r="A195" i="15"/>
  <c r="H195" i="15"/>
  <c r="A207" i="15"/>
  <c r="H207" i="15"/>
  <c r="A169" i="15"/>
  <c r="H169" i="15"/>
  <c r="A147" i="15"/>
  <c r="H147" i="15"/>
  <c r="A167" i="15"/>
  <c r="H167" i="15"/>
  <c r="A152" i="15"/>
  <c r="H152" i="15"/>
  <c r="A189" i="15"/>
  <c r="H189" i="15"/>
  <c r="A213" i="15"/>
  <c r="H213" i="15"/>
  <c r="A201" i="15"/>
  <c r="H201" i="15"/>
  <c r="A177" i="15"/>
  <c r="H177" i="15"/>
  <c r="A160" i="15"/>
  <c r="H160" i="15"/>
  <c r="A192" i="15"/>
  <c r="H192" i="15"/>
  <c r="A178" i="15"/>
  <c r="H178" i="15"/>
  <c r="A85" i="15"/>
  <c r="H85" i="15"/>
  <c r="A184" i="15"/>
  <c r="H184" i="15"/>
  <c r="A165" i="15"/>
  <c r="H165" i="15"/>
  <c r="A196" i="15"/>
  <c r="H196" i="15"/>
  <c r="A181" i="15"/>
  <c r="H181" i="15"/>
  <c r="A164" i="15"/>
  <c r="H164" i="15"/>
  <c r="A205" i="15"/>
  <c r="H205" i="15"/>
  <c r="A214" i="15"/>
  <c r="H214" i="15"/>
  <c r="A211" i="15"/>
  <c r="H211" i="15"/>
  <c r="A159" i="15"/>
  <c r="H159" i="15"/>
  <c r="A218" i="15"/>
  <c r="H218" i="15"/>
  <c r="A84" i="15"/>
  <c r="H84" i="15"/>
  <c r="A200" i="15"/>
  <c r="H200" i="15"/>
  <c r="A163" i="15"/>
  <c r="H163" i="15"/>
  <c r="A161" i="15"/>
  <c r="H161" i="15"/>
  <c r="A185" i="15"/>
  <c r="H185" i="15"/>
  <c r="A193" i="15"/>
  <c r="H193" i="15"/>
  <c r="A219" i="15"/>
  <c r="H219" i="15"/>
  <c r="A187" i="15"/>
  <c r="H187" i="15"/>
  <c r="A174" i="15"/>
  <c r="H174" i="15"/>
  <c r="A216" i="15"/>
  <c r="H216" i="15"/>
  <c r="A176" i="15"/>
  <c r="H176" i="15"/>
  <c r="A210" i="15"/>
  <c r="H210" i="15"/>
  <c r="A151" i="15"/>
  <c r="H151" i="15"/>
  <c r="A227" i="15"/>
  <c r="H227" i="15"/>
  <c r="A226" i="15"/>
  <c r="H226" i="15"/>
  <c r="A186" i="15"/>
  <c r="H186" i="15"/>
  <c r="A146" i="15"/>
  <c r="H146" i="15"/>
  <c r="A212" i="15"/>
  <c r="H212" i="15"/>
  <c r="A150" i="15"/>
  <c r="H150" i="15"/>
  <c r="A166" i="15"/>
  <c r="H166" i="15"/>
  <c r="A204" i="15"/>
  <c r="H204" i="15"/>
  <c r="A221" i="15"/>
  <c r="H221" i="15"/>
  <c r="A197" i="15"/>
  <c r="H197" i="15"/>
  <c r="A108" i="15"/>
  <c r="H108" i="15"/>
  <c r="A228" i="15"/>
  <c r="H228" i="15"/>
  <c r="A217" i="15"/>
  <c r="H217" i="15"/>
  <c r="A203" i="15"/>
  <c r="H203" i="15"/>
  <c r="H162" i="15"/>
  <c r="H190" i="15"/>
  <c r="H208" i="15"/>
  <c r="A208" i="15"/>
  <c r="A190" i="15"/>
  <c r="A162" i="15"/>
  <c r="A2" i="15"/>
  <c r="B3" i="15"/>
  <c r="C3" i="15"/>
  <c r="B4" i="15"/>
  <c r="C4" i="15"/>
  <c r="B6" i="15"/>
  <c r="C6" i="15"/>
  <c r="B9" i="15"/>
  <c r="C9" i="15"/>
  <c r="B11" i="15"/>
  <c r="C11" i="15"/>
  <c r="B31" i="15"/>
  <c r="C31" i="15"/>
  <c r="B35" i="15"/>
  <c r="C35" i="15"/>
  <c r="B39" i="15"/>
  <c r="C39" i="15"/>
  <c r="B45" i="15"/>
  <c r="C45" i="15"/>
  <c r="B46" i="15"/>
  <c r="C46" i="15"/>
  <c r="B47" i="15"/>
  <c r="C47" i="15"/>
  <c r="B54" i="15"/>
  <c r="C54" i="15"/>
  <c r="B56" i="15"/>
  <c r="C56" i="15"/>
  <c r="B58" i="15"/>
  <c r="C58" i="15"/>
  <c r="B65" i="15"/>
  <c r="C65" i="15"/>
  <c r="B70" i="15"/>
  <c r="C70" i="15"/>
  <c r="B84" i="15"/>
  <c r="C84" i="15"/>
  <c r="B86" i="15"/>
  <c r="C86" i="15"/>
  <c r="B87" i="15"/>
  <c r="C87" i="15"/>
  <c r="B94" i="15"/>
  <c r="C94" i="15"/>
  <c r="B98" i="15"/>
  <c r="C98" i="15"/>
  <c r="B100" i="15"/>
  <c r="C100" i="15"/>
  <c r="B107" i="15"/>
  <c r="C107" i="15"/>
  <c r="B108" i="15"/>
  <c r="C108" i="15"/>
  <c r="B112" i="15"/>
  <c r="C112" i="15"/>
  <c r="B114" i="15"/>
  <c r="C114" i="15"/>
  <c r="B115" i="15"/>
  <c r="C115" i="15"/>
  <c r="B117" i="15"/>
  <c r="C117" i="15"/>
  <c r="B120" i="15"/>
  <c r="C120" i="15"/>
  <c r="B122" i="15"/>
  <c r="C122" i="15"/>
  <c r="B125" i="15"/>
  <c r="C125" i="15"/>
  <c r="B130" i="15"/>
  <c r="C130" i="15"/>
  <c r="B131" i="15"/>
  <c r="C131" i="15"/>
  <c r="B134" i="15"/>
  <c r="C134" i="15"/>
  <c r="B135" i="15"/>
  <c r="C135" i="15"/>
  <c r="B137" i="15"/>
  <c r="C137" i="15"/>
  <c r="B138" i="15"/>
  <c r="C138" i="15"/>
  <c r="B140" i="15"/>
  <c r="C140" i="15"/>
  <c r="B142" i="15"/>
  <c r="C142" i="15"/>
  <c r="B144" i="15"/>
  <c r="C144" i="15"/>
  <c r="B146" i="15"/>
  <c r="C146" i="15"/>
  <c r="B151" i="15"/>
  <c r="C151" i="15"/>
  <c r="B152" i="15"/>
  <c r="C152" i="15"/>
  <c r="B159" i="15"/>
  <c r="C159" i="15"/>
  <c r="B161" i="15"/>
  <c r="C161" i="15"/>
  <c r="B162" i="15"/>
  <c r="C162" i="15"/>
  <c r="B163" i="15"/>
  <c r="C163" i="15"/>
  <c r="B164" i="15"/>
  <c r="C164" i="15"/>
  <c r="B169" i="15"/>
  <c r="C169" i="15"/>
  <c r="B177" i="15"/>
  <c r="C177" i="15"/>
  <c r="B186" i="15"/>
  <c r="C186" i="15"/>
  <c r="B190" i="15"/>
  <c r="C190" i="15"/>
  <c r="B191" i="15"/>
  <c r="C191" i="15"/>
  <c r="B206" i="15"/>
  <c r="C206" i="15"/>
  <c r="B207" i="15"/>
  <c r="C207" i="15"/>
  <c r="B208" i="15"/>
  <c r="C208" i="15"/>
  <c r="B210" i="15"/>
  <c r="C210" i="15"/>
  <c r="B211" i="15"/>
  <c r="C211" i="15"/>
  <c r="B220" i="15"/>
  <c r="C220" i="15"/>
  <c r="B223" i="15"/>
  <c r="C223" i="15"/>
  <c r="I2" i="15"/>
  <c r="H2" i="15"/>
  <c r="B12" i="15"/>
  <c r="C2" i="14"/>
  <c r="C12" i="15"/>
  <c r="B15" i="15"/>
  <c r="C3" i="14"/>
  <c r="C15" i="15"/>
  <c r="B21" i="15"/>
  <c r="C4" i="14"/>
  <c r="C21" i="15"/>
  <c r="B22" i="15"/>
  <c r="C5" i="14"/>
  <c r="C22" i="15"/>
  <c r="B25" i="15"/>
  <c r="C6" i="14"/>
  <c r="C25" i="15"/>
  <c r="B26" i="15"/>
  <c r="C7" i="14"/>
  <c r="C26" i="15"/>
  <c r="B32" i="15"/>
  <c r="C8" i="14"/>
  <c r="C32" i="15"/>
  <c r="B36" i="15"/>
  <c r="C9" i="14"/>
  <c r="C36" i="15"/>
  <c r="B38" i="15"/>
  <c r="C10" i="14"/>
  <c r="C38" i="15"/>
  <c r="B44" i="15"/>
  <c r="C11" i="14"/>
  <c r="C44" i="15"/>
  <c r="B52" i="15"/>
  <c r="C12" i="14"/>
  <c r="C52" i="15"/>
  <c r="B53" i="15"/>
  <c r="C13" i="14"/>
  <c r="C53" i="15"/>
  <c r="B69" i="15"/>
  <c r="C14" i="14"/>
  <c r="C69" i="15"/>
  <c r="B76" i="15"/>
  <c r="C15" i="14"/>
  <c r="C76" i="15"/>
  <c r="B78" i="15"/>
  <c r="C16" i="14"/>
  <c r="C78" i="15"/>
  <c r="B81" i="15"/>
  <c r="C17" i="14"/>
  <c r="C81" i="15"/>
  <c r="B85" i="15"/>
  <c r="C18" i="14"/>
  <c r="C85" i="15"/>
  <c r="B88" i="15"/>
  <c r="C19" i="14"/>
  <c r="C88" i="15"/>
  <c r="B89" i="15"/>
  <c r="C20" i="14"/>
  <c r="C89" i="15"/>
  <c r="B99" i="15"/>
  <c r="C21" i="14"/>
  <c r="C99" i="15"/>
  <c r="B121" i="15"/>
  <c r="C22" i="14"/>
  <c r="C121" i="15"/>
  <c r="B160" i="15"/>
  <c r="C23" i="14"/>
  <c r="C160" i="15"/>
  <c r="B170" i="15"/>
  <c r="C24" i="14"/>
  <c r="C170" i="15"/>
  <c r="B184" i="15"/>
  <c r="C25" i="14"/>
  <c r="C184" i="15"/>
  <c r="B185" i="15"/>
  <c r="C26" i="14"/>
  <c r="C185" i="15"/>
  <c r="B212" i="15"/>
  <c r="C27" i="14"/>
  <c r="C212" i="15"/>
  <c r="B218" i="15"/>
  <c r="C28" i="14"/>
  <c r="C218" i="15"/>
  <c r="B226" i="15"/>
  <c r="C29" i="14"/>
  <c r="C226" i="15"/>
  <c r="C30" i="14"/>
  <c r="C31" i="14"/>
  <c r="C32" i="14"/>
  <c r="B2" i="15"/>
  <c r="C2" i="13"/>
  <c r="C78" i="13"/>
  <c r="C2" i="15"/>
  <c r="B10" i="15"/>
  <c r="C3" i="13"/>
  <c r="C50" i="13"/>
  <c r="C10" i="15"/>
  <c r="B14" i="15"/>
  <c r="C4" i="13"/>
  <c r="C71" i="13"/>
  <c r="C14" i="15"/>
  <c r="B19" i="15"/>
  <c r="C5" i="13"/>
  <c r="C116" i="13"/>
  <c r="C19" i="15"/>
  <c r="B23" i="15"/>
  <c r="C6" i="13"/>
  <c r="C64" i="13"/>
  <c r="C23" i="15"/>
  <c r="B24" i="15"/>
  <c r="C7" i="13"/>
  <c r="C109" i="13"/>
  <c r="C24" i="15"/>
  <c r="B29" i="15"/>
  <c r="C8" i="13"/>
  <c r="C66" i="13"/>
  <c r="C29" i="15"/>
  <c r="B33" i="15"/>
  <c r="C9" i="13"/>
  <c r="C61" i="13"/>
  <c r="C33" i="15"/>
  <c r="B37" i="15"/>
  <c r="C10" i="13"/>
  <c r="C94" i="13"/>
  <c r="C37" i="15"/>
  <c r="B40" i="15"/>
  <c r="C11" i="13"/>
  <c r="C103" i="13"/>
  <c r="C40" i="15"/>
  <c r="B49" i="15"/>
  <c r="C12" i="13"/>
  <c r="C86" i="13"/>
  <c r="C49" i="15"/>
  <c r="B50" i="15"/>
  <c r="C13" i="13"/>
  <c r="C17" i="13"/>
  <c r="C50" i="15"/>
  <c r="B55" i="15"/>
  <c r="C14" i="13"/>
  <c r="C37" i="13"/>
  <c r="C55" i="15"/>
  <c r="B57" i="15"/>
  <c r="C15" i="13"/>
  <c r="C70" i="13"/>
  <c r="C57" i="15"/>
  <c r="B59" i="15"/>
  <c r="C16" i="13"/>
  <c r="C106" i="13"/>
  <c r="C59" i="15"/>
  <c r="B60" i="15"/>
  <c r="C125" i="13"/>
  <c r="C60" i="15"/>
  <c r="B61" i="15"/>
  <c r="C18" i="13"/>
  <c r="C112" i="13"/>
  <c r="C61" i="15"/>
  <c r="B62" i="15"/>
  <c r="C19" i="13"/>
  <c r="C62" i="15"/>
  <c r="B73" i="15"/>
  <c r="C20" i="13"/>
  <c r="C108" i="13"/>
  <c r="C73" i="15"/>
  <c r="B80" i="15"/>
  <c r="C21" i="13"/>
  <c r="C80" i="15"/>
  <c r="B91" i="15"/>
  <c r="C22" i="13"/>
  <c r="C72" i="13"/>
  <c r="C91" i="15"/>
  <c r="B95" i="15"/>
  <c r="C23" i="13"/>
  <c r="C74" i="13"/>
  <c r="C95" i="15"/>
  <c r="B96" i="15"/>
  <c r="C24" i="13"/>
  <c r="C96" i="15"/>
  <c r="B101" i="15"/>
  <c r="C25" i="13"/>
  <c r="C100" i="13"/>
  <c r="C101" i="15"/>
  <c r="B103" i="15"/>
  <c r="C26" i="13"/>
  <c r="C103" i="15"/>
  <c r="B104" i="15"/>
  <c r="C27" i="13"/>
  <c r="C31" i="13"/>
  <c r="C104" i="15"/>
  <c r="B109" i="15"/>
  <c r="C28" i="13"/>
  <c r="C109" i="15"/>
  <c r="B111" i="15"/>
  <c r="C29" i="13"/>
  <c r="C111" i="15"/>
  <c r="B116" i="15"/>
  <c r="C30" i="13"/>
  <c r="C105" i="13"/>
  <c r="C116" i="15"/>
  <c r="B119" i="15"/>
  <c r="C119" i="15"/>
  <c r="B126" i="15"/>
  <c r="C32" i="13"/>
  <c r="C126" i="15"/>
  <c r="B132" i="15"/>
  <c r="C33" i="13"/>
  <c r="C119" i="13"/>
  <c r="C132" i="15"/>
  <c r="B133" i="15"/>
  <c r="C34" i="13"/>
  <c r="C120" i="13"/>
  <c r="C133" i="15"/>
  <c r="B141" i="15"/>
  <c r="C35" i="13"/>
  <c r="C121" i="13"/>
  <c r="C141" i="15"/>
  <c r="B147" i="15"/>
  <c r="C36" i="13"/>
  <c r="C80" i="13"/>
  <c r="C147" i="15"/>
  <c r="B148" i="15"/>
  <c r="C56" i="13"/>
  <c r="C148" i="15"/>
  <c r="B149" i="15"/>
  <c r="C38" i="13"/>
  <c r="C85" i="13"/>
  <c r="C149" i="15"/>
  <c r="B154" i="15"/>
  <c r="C39" i="13"/>
  <c r="C111" i="13"/>
  <c r="C154" i="15"/>
  <c r="B156" i="15"/>
  <c r="C40" i="13"/>
  <c r="C84" i="13"/>
  <c r="C156" i="15"/>
  <c r="B157" i="15"/>
  <c r="C41" i="13"/>
  <c r="C157" i="15"/>
  <c r="B158" i="15"/>
  <c r="C42" i="13"/>
  <c r="C158" i="15"/>
  <c r="B171" i="15"/>
  <c r="C43" i="13"/>
  <c r="C171" i="15"/>
  <c r="B172" i="15"/>
  <c r="C44" i="13"/>
  <c r="C172" i="15"/>
  <c r="B173" i="15"/>
  <c r="C45" i="13"/>
  <c r="C173" i="15"/>
  <c r="B179" i="15"/>
  <c r="C46" i="13"/>
  <c r="C75" i="13"/>
  <c r="C179" i="15"/>
  <c r="B180" i="15"/>
  <c r="C47" i="13"/>
  <c r="C180" i="15"/>
  <c r="B181" i="15"/>
  <c r="C48" i="13"/>
  <c r="C55" i="13"/>
  <c r="C181" i="15"/>
  <c r="B187" i="15"/>
  <c r="C49" i="13"/>
  <c r="C76" i="13"/>
  <c r="C187" i="15"/>
  <c r="B188" i="15"/>
  <c r="C188" i="15"/>
  <c r="B192" i="15"/>
  <c r="C51" i="13"/>
  <c r="C107" i="13"/>
  <c r="C192" i="15"/>
  <c r="B196" i="15"/>
  <c r="C52" i="13"/>
  <c r="C196" i="15"/>
  <c r="B197" i="15"/>
  <c r="C53" i="13"/>
  <c r="C197" i="15"/>
  <c r="B198" i="15"/>
  <c r="C54" i="13"/>
  <c r="C96" i="13"/>
  <c r="C198" i="15"/>
  <c r="B201" i="15"/>
  <c r="C201" i="15"/>
  <c r="B205" i="15"/>
  <c r="C62" i="13"/>
  <c r="C205" i="15"/>
  <c r="B209" i="15"/>
  <c r="C57" i="13"/>
  <c r="C95" i="13"/>
  <c r="C209" i="15"/>
  <c r="B213" i="15"/>
  <c r="C58" i="13"/>
  <c r="C213" i="15"/>
  <c r="B214" i="15"/>
  <c r="C59" i="13"/>
  <c r="C122" i="13"/>
  <c r="C214" i="15"/>
  <c r="B215" i="15"/>
  <c r="C60" i="13"/>
  <c r="C87" i="13"/>
  <c r="C215" i="15"/>
  <c r="B216" i="15"/>
  <c r="C104" i="13"/>
  <c r="C216" i="15"/>
  <c r="B219" i="15"/>
  <c r="C98" i="13"/>
  <c r="C219" i="15"/>
  <c r="B227" i="15"/>
  <c r="C63" i="13"/>
  <c r="C67" i="13"/>
  <c r="C227" i="15"/>
  <c r="B5" i="15"/>
  <c r="C5" i="15"/>
  <c r="B51" i="15"/>
  <c r="C51" i="15"/>
  <c r="B72" i="15"/>
  <c r="C72" i="15"/>
  <c r="B110" i="15"/>
  <c r="C110" i="15"/>
  <c r="B113" i="15"/>
  <c r="C113" i="15"/>
  <c r="B143" i="15"/>
  <c r="C143" i="15"/>
  <c r="B150" i="15"/>
  <c r="C150" i="15"/>
  <c r="B166" i="15"/>
  <c r="C166" i="15"/>
  <c r="B167" i="15"/>
  <c r="C167" i="15"/>
  <c r="B168" i="15"/>
  <c r="C168" i="15"/>
  <c r="B174" i="15"/>
  <c r="C174" i="15"/>
  <c r="B178" i="15"/>
  <c r="C178" i="15"/>
  <c r="B221" i="15"/>
  <c r="C221" i="15"/>
  <c r="B222" i="15"/>
  <c r="C222" i="15"/>
  <c r="B16" i="15"/>
  <c r="C16" i="15"/>
  <c r="B17" i="15"/>
  <c r="C17" i="15"/>
  <c r="B27" i="15"/>
  <c r="C27" i="15"/>
  <c r="B66" i="15"/>
  <c r="C66" i="15"/>
  <c r="B75" i="15"/>
  <c r="C75" i="15"/>
  <c r="B79" i="15"/>
  <c r="C79" i="15"/>
  <c r="B92" i="15"/>
  <c r="C92" i="15"/>
  <c r="B106" i="15"/>
  <c r="C106" i="15"/>
  <c r="B123" i="15"/>
  <c r="C123" i="15"/>
  <c r="B145" i="15"/>
  <c r="C145" i="15"/>
  <c r="B155" i="15"/>
  <c r="C155" i="15"/>
  <c r="B182" i="15"/>
  <c r="C182" i="15"/>
  <c r="B183" i="15"/>
  <c r="C183" i="15"/>
  <c r="B202" i="15"/>
  <c r="C202" i="15"/>
  <c r="B204" i="15"/>
  <c r="C204" i="15"/>
  <c r="B228" i="15"/>
  <c r="C228" i="15"/>
  <c r="B8" i="15"/>
  <c r="C8" i="15"/>
  <c r="B30" i="15"/>
  <c r="C30" i="15"/>
  <c r="B34" i="15"/>
  <c r="C34" i="15"/>
  <c r="B64" i="15"/>
  <c r="C64" i="15"/>
  <c r="B97" i="15"/>
  <c r="C97" i="15"/>
  <c r="B102" i="15"/>
  <c r="C102" i="15"/>
  <c r="B124" i="15"/>
  <c r="C124" i="15"/>
  <c r="B127" i="15"/>
  <c r="C127" i="15"/>
  <c r="B128" i="15"/>
  <c r="C128" i="15"/>
  <c r="B129" i="15"/>
  <c r="C129" i="15"/>
  <c r="B136" i="15"/>
  <c r="C136" i="15"/>
  <c r="B165" i="15"/>
  <c r="C165" i="15"/>
  <c r="B195" i="15"/>
  <c r="C195" i="15"/>
  <c r="B13" i="15"/>
  <c r="C13" i="15"/>
  <c r="B18" i="15"/>
  <c r="C18" i="15"/>
  <c r="B20" i="15"/>
  <c r="C20" i="15"/>
  <c r="B28" i="15"/>
  <c r="C28" i="15"/>
  <c r="B41" i="15"/>
  <c r="C41" i="15"/>
  <c r="B42" i="15"/>
  <c r="C42" i="15"/>
  <c r="B43" i="15"/>
  <c r="C43" i="15"/>
  <c r="B48" i="15"/>
  <c r="C48" i="15"/>
  <c r="B67" i="15"/>
  <c r="C67" i="15"/>
  <c r="B71" i="15"/>
  <c r="C71" i="15"/>
  <c r="B77" i="15"/>
  <c r="C77" i="15"/>
  <c r="B82" i="15"/>
  <c r="C82" i="15"/>
  <c r="B90" i="15"/>
  <c r="C90" i="15"/>
  <c r="B93" i="15"/>
  <c r="C93" i="15"/>
  <c r="B105" i="15"/>
  <c r="C105" i="15"/>
  <c r="B175" i="15"/>
  <c r="C175" i="15"/>
  <c r="B199" i="15"/>
  <c r="C199" i="15"/>
  <c r="B200" i="15"/>
  <c r="C200" i="15"/>
  <c r="B203" i="15"/>
  <c r="C203" i="15"/>
  <c r="B224" i="15"/>
  <c r="C224" i="15"/>
  <c r="A1" i="15"/>
  <c r="B1" i="15"/>
  <c r="C1" i="15"/>
  <c r="D1" i="15"/>
  <c r="B7" i="15"/>
  <c r="C7" i="15"/>
  <c r="B63" i="15"/>
  <c r="C63" i="15"/>
  <c r="B68" i="15"/>
  <c r="C68" i="15"/>
  <c r="B74" i="15"/>
  <c r="C74" i="15"/>
  <c r="B83" i="15"/>
  <c r="C83" i="15"/>
  <c r="B118" i="15"/>
  <c r="C118" i="15"/>
  <c r="B139" i="15"/>
  <c r="C139" i="15"/>
  <c r="B153" i="15"/>
  <c r="C153" i="15"/>
  <c r="B176" i="15"/>
  <c r="C176" i="15"/>
  <c r="B189" i="15"/>
  <c r="C189" i="15"/>
  <c r="B193" i="15"/>
  <c r="C193" i="15"/>
  <c r="B194" i="15"/>
  <c r="C194" i="15"/>
  <c r="B217" i="15"/>
  <c r="C217" i="15"/>
  <c r="B225" i="15"/>
  <c r="C225" i="15"/>
  <c r="V3" i="4"/>
  <c r="V4" i="4"/>
  <c r="V5" i="4"/>
  <c r="V6" i="4"/>
  <c r="V7" i="4"/>
  <c r="V8" i="4"/>
  <c r="V9" i="4"/>
  <c r="V10" i="4"/>
  <c r="V38" i="4"/>
  <c r="V11" i="4"/>
  <c r="V12" i="4"/>
  <c r="V13" i="4"/>
  <c r="V51" i="4"/>
  <c r="V14" i="4"/>
  <c r="V28" i="4"/>
  <c r="V29" i="4"/>
  <c r="V15" i="4"/>
  <c r="V16" i="4"/>
  <c r="V33" i="4"/>
  <c r="V46" i="4"/>
  <c r="V17" i="4"/>
  <c r="V34" i="4"/>
  <c r="V30" i="4"/>
  <c r="V42" i="4"/>
  <c r="V41" i="4"/>
  <c r="V43" i="4"/>
  <c r="V31" i="4"/>
  <c r="V35" i="4"/>
  <c r="V44" i="4"/>
  <c r="V45" i="4"/>
  <c r="V47" i="4"/>
  <c r="V39" i="4"/>
  <c r="V49" i="4"/>
  <c r="V48" i="4"/>
  <c r="V52" i="4"/>
  <c r="V50" i="4"/>
  <c r="V40" i="4"/>
  <c r="V37" i="4"/>
  <c r="V53" i="4"/>
  <c r="V54" i="4"/>
  <c r="V55" i="4"/>
  <c r="V56" i="4"/>
  <c r="V57" i="4"/>
  <c r="V24" i="4"/>
  <c r="V58" i="4"/>
  <c r="V18" i="4"/>
  <c r="V32" i="4"/>
  <c r="V36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9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20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21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22" i="4"/>
  <c r="V177" i="4"/>
  <c r="V178" i="4"/>
  <c r="V179" i="4"/>
  <c r="V180" i="4"/>
  <c r="V181" i="4"/>
  <c r="V25" i="4"/>
  <c r="V182" i="4"/>
  <c r="V26" i="4"/>
  <c r="V23" i="4"/>
  <c r="V183" i="4"/>
  <c r="V184" i="4"/>
  <c r="V185" i="4"/>
  <c r="V186" i="4"/>
  <c r="V187" i="4"/>
  <c r="V188" i="4"/>
  <c r="V189" i="4"/>
  <c r="V27" i="4"/>
  <c r="V190" i="4"/>
  <c r="V191" i="4"/>
  <c r="V192" i="4"/>
  <c r="V2" i="4"/>
  <c r="C33" i="14"/>
  <c r="C34" i="14"/>
  <c r="C35" i="14"/>
  <c r="C36" i="14"/>
  <c r="C37" i="14"/>
  <c r="F2" i="13"/>
  <c r="F3" i="13"/>
  <c r="F4" i="13"/>
  <c r="F7" i="13"/>
  <c r="F5" i="13"/>
  <c r="F6" i="13"/>
  <c r="F8" i="13"/>
  <c r="F10" i="13"/>
  <c r="F9" i="13"/>
  <c r="F12" i="13"/>
  <c r="F11" i="13"/>
  <c r="F15" i="13"/>
  <c r="F13" i="13"/>
  <c r="F14" i="13"/>
  <c r="F17" i="13"/>
  <c r="F16" i="13"/>
  <c r="F19" i="13"/>
  <c r="F18" i="13"/>
  <c r="F20" i="13"/>
  <c r="F21" i="13"/>
  <c r="F24" i="13"/>
  <c r="F22" i="13"/>
  <c r="F27" i="13"/>
  <c r="F26" i="13"/>
  <c r="F23" i="13"/>
  <c r="F25" i="13"/>
  <c r="F29" i="13"/>
  <c r="F28" i="13"/>
  <c r="F30" i="13"/>
  <c r="F31" i="13"/>
  <c r="F34" i="13"/>
  <c r="F33" i="13"/>
  <c r="F32" i="13"/>
  <c r="F37" i="13"/>
  <c r="F36" i="13"/>
  <c r="F35" i="13"/>
  <c r="F40" i="13"/>
  <c r="F42" i="13"/>
  <c r="F39" i="13"/>
  <c r="F43" i="13"/>
  <c r="F38" i="13"/>
  <c r="F41" i="13"/>
  <c r="F45" i="13"/>
  <c r="F44" i="13"/>
  <c r="F49" i="13"/>
  <c r="F48" i="13"/>
  <c r="F46" i="13"/>
  <c r="F47" i="13"/>
  <c r="F53" i="13"/>
  <c r="F50" i="13"/>
  <c r="F52" i="13"/>
  <c r="F51" i="13"/>
  <c r="F55" i="13"/>
  <c r="F56" i="13"/>
  <c r="F54" i="13"/>
  <c r="F58" i="13"/>
  <c r="F61" i="13"/>
  <c r="F57" i="13"/>
  <c r="F63" i="13"/>
  <c r="C65" i="13"/>
  <c r="F65" i="13"/>
  <c r="F60" i="13"/>
  <c r="F62" i="13"/>
  <c r="F70" i="13"/>
  <c r="F64" i="13"/>
  <c r="F59" i="13"/>
  <c r="F66" i="13"/>
  <c r="F72" i="13"/>
  <c r="C68" i="13"/>
  <c r="F68" i="13"/>
  <c r="C73" i="13"/>
  <c r="F73" i="13"/>
  <c r="C79" i="13"/>
  <c r="F79" i="13"/>
  <c r="F76" i="13"/>
  <c r="F67" i="13"/>
  <c r="F71" i="13"/>
  <c r="C81" i="13"/>
  <c r="F81" i="13"/>
  <c r="F74" i="13"/>
  <c r="C82" i="13"/>
  <c r="F82" i="13"/>
  <c r="C77" i="13"/>
  <c r="F77" i="13"/>
  <c r="F75" i="13"/>
  <c r="C69" i="13"/>
  <c r="F69" i="13"/>
  <c r="F78" i="13"/>
  <c r="F85" i="13"/>
  <c r="F80" i="13"/>
  <c r="F84" i="13"/>
  <c r="C83" i="13"/>
  <c r="F83" i="13"/>
  <c r="F86" i="13"/>
  <c r="C93" i="13"/>
  <c r="F93" i="13"/>
  <c r="C88" i="13"/>
  <c r="F88" i="13"/>
  <c r="C90" i="13"/>
  <c r="F90" i="13"/>
  <c r="F87" i="13"/>
  <c r="C97" i="13"/>
  <c r="F97" i="13"/>
  <c r="C89" i="13"/>
  <c r="F89" i="13"/>
  <c r="C91" i="13"/>
  <c r="F91" i="13"/>
  <c r="C99" i="13"/>
  <c r="F99" i="13"/>
  <c r="F100" i="13"/>
  <c r="F95" i="13"/>
  <c r="F94" i="13"/>
  <c r="C92" i="13"/>
  <c r="F92" i="13"/>
  <c r="F98" i="13"/>
  <c r="F96" i="13"/>
  <c r="F103" i="13"/>
  <c r="C102" i="13"/>
  <c r="F102" i="13"/>
  <c r="F106" i="13"/>
  <c r="C101" i="13"/>
  <c r="F101" i="13"/>
  <c r="C110" i="13"/>
  <c r="F110" i="13"/>
  <c r="F104" i="13"/>
  <c r="F112" i="13"/>
  <c r="F105" i="13"/>
  <c r="F109" i="13"/>
  <c r="F107" i="13"/>
  <c r="F108" i="13"/>
  <c r="F111" i="13"/>
  <c r="C115" i="13"/>
  <c r="F115" i="13"/>
  <c r="C113" i="13"/>
  <c r="F113" i="13"/>
  <c r="C114" i="13"/>
  <c r="F114" i="13"/>
  <c r="F120" i="13"/>
  <c r="F116" i="13"/>
  <c r="C118" i="13"/>
  <c r="F118" i="13"/>
  <c r="C117" i="13"/>
  <c r="F117" i="13"/>
  <c r="F119" i="13"/>
  <c r="F121" i="13"/>
  <c r="C123" i="13"/>
  <c r="F123" i="13"/>
  <c r="C127" i="13"/>
  <c r="F127" i="13"/>
  <c r="C124" i="13"/>
  <c r="F124" i="13"/>
  <c r="F122" i="13"/>
  <c r="F125" i="13"/>
  <c r="C126" i="13"/>
  <c r="F126" i="13"/>
  <c r="X2" i="12"/>
  <c r="X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57" i="12"/>
  <c r="X58" i="12"/>
  <c r="X59" i="12"/>
  <c r="X60" i="12"/>
  <c r="X61" i="12"/>
  <c r="X62" i="12"/>
  <c r="X63" i="12"/>
  <c r="X64" i="12"/>
  <c r="X65" i="12"/>
  <c r="X66" i="12"/>
  <c r="X67" i="12"/>
  <c r="X68" i="12"/>
  <c r="X69" i="12"/>
  <c r="X70" i="12"/>
  <c r="X71" i="12"/>
  <c r="X72" i="12"/>
  <c r="X73" i="12"/>
  <c r="X74" i="12"/>
  <c r="X75" i="12"/>
  <c r="X76" i="12"/>
  <c r="X77" i="12"/>
  <c r="X78" i="12"/>
  <c r="X79" i="12"/>
  <c r="X80" i="12"/>
  <c r="X81" i="12"/>
  <c r="X82" i="12"/>
  <c r="X83" i="12"/>
  <c r="X84" i="12"/>
  <c r="X85" i="12"/>
  <c r="X86" i="12"/>
  <c r="X87" i="12"/>
  <c r="X88" i="12"/>
  <c r="X89" i="12"/>
  <c r="X90" i="12"/>
  <c r="X91" i="12"/>
  <c r="X92" i="12"/>
  <c r="X93" i="12"/>
  <c r="X94" i="12"/>
  <c r="X95" i="12"/>
  <c r="X96" i="12"/>
  <c r="X97" i="12"/>
  <c r="X98" i="12"/>
  <c r="X99" i="12"/>
  <c r="X100" i="12"/>
  <c r="X101" i="12"/>
  <c r="X102" i="12"/>
  <c r="X103" i="12"/>
  <c r="X104" i="12"/>
  <c r="X105" i="12"/>
  <c r="X106" i="12"/>
  <c r="X107" i="12"/>
  <c r="X108" i="12"/>
  <c r="X109" i="12"/>
  <c r="X110" i="12"/>
  <c r="X111" i="12"/>
  <c r="X112" i="12"/>
  <c r="X113" i="12"/>
  <c r="X114" i="12"/>
  <c r="X115" i="12"/>
  <c r="X116" i="12"/>
  <c r="X117" i="12"/>
  <c r="X118" i="12"/>
  <c r="X119" i="12"/>
  <c r="X2" i="11"/>
  <c r="X3" i="1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2" i="10"/>
  <c r="X3" i="10"/>
  <c r="X4" i="10"/>
  <c r="X5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2" i="9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2" i="8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2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U31" i="14"/>
  <c r="T31" i="14"/>
  <c r="U37" i="14"/>
  <c r="T37" i="14"/>
  <c r="U36" i="14"/>
  <c r="T36" i="14"/>
  <c r="U35" i="14"/>
  <c r="T35" i="14"/>
  <c r="U34" i="14"/>
  <c r="T34" i="14"/>
  <c r="U33" i="14"/>
  <c r="T33" i="14"/>
  <c r="U23" i="14"/>
  <c r="T23" i="14"/>
  <c r="U28" i="14"/>
  <c r="T28" i="14"/>
  <c r="U27" i="14"/>
  <c r="T27" i="14"/>
  <c r="U30" i="14"/>
  <c r="T30" i="14"/>
  <c r="U32" i="14"/>
  <c r="T32" i="14"/>
  <c r="U29" i="14"/>
  <c r="T29" i="14"/>
  <c r="U26" i="14"/>
  <c r="T26" i="14"/>
  <c r="U24" i="14"/>
  <c r="T24" i="14"/>
  <c r="U25" i="14"/>
  <c r="T25" i="14"/>
  <c r="U22" i="14"/>
  <c r="T22" i="14"/>
  <c r="U21" i="14"/>
  <c r="T21" i="14"/>
  <c r="U20" i="14"/>
  <c r="T20" i="14"/>
  <c r="U18" i="14"/>
  <c r="T18" i="14"/>
  <c r="U16" i="14"/>
  <c r="T16" i="14"/>
  <c r="U19" i="14"/>
  <c r="T19" i="14"/>
  <c r="U17" i="14"/>
  <c r="T17" i="14"/>
  <c r="U15" i="14"/>
  <c r="T15" i="14"/>
  <c r="U13" i="14"/>
  <c r="T13" i="14"/>
  <c r="U14" i="14"/>
  <c r="T14" i="14"/>
  <c r="U11" i="14"/>
  <c r="T11" i="14"/>
  <c r="U12" i="14"/>
  <c r="T12" i="14"/>
  <c r="U10" i="14"/>
  <c r="T10" i="14"/>
  <c r="U9" i="14"/>
  <c r="T9" i="14"/>
  <c r="U8" i="14"/>
  <c r="T8" i="14"/>
  <c r="U7" i="14"/>
  <c r="T7" i="14"/>
  <c r="U5" i="14"/>
  <c r="T5" i="14"/>
  <c r="U6" i="14"/>
  <c r="T6" i="14"/>
  <c r="U4" i="14"/>
  <c r="T4" i="14"/>
  <c r="U3" i="14"/>
  <c r="T3" i="14"/>
  <c r="U2" i="14"/>
  <c r="T2" i="14"/>
  <c r="V125" i="13"/>
  <c r="U125" i="13"/>
  <c r="V124" i="13"/>
  <c r="U124" i="13"/>
  <c r="V126" i="13"/>
  <c r="U126" i="13"/>
  <c r="V123" i="13"/>
  <c r="U123" i="13"/>
  <c r="V122" i="13"/>
  <c r="U122" i="13"/>
  <c r="V121" i="13"/>
  <c r="U121" i="13"/>
  <c r="V119" i="13"/>
  <c r="U119" i="13"/>
  <c r="V120" i="13"/>
  <c r="U120" i="13"/>
  <c r="V117" i="13"/>
  <c r="U117" i="13"/>
  <c r="V113" i="13"/>
  <c r="U113" i="13"/>
  <c r="V118" i="13"/>
  <c r="U118" i="13"/>
  <c r="V127" i="13"/>
  <c r="U127" i="13"/>
  <c r="V116" i="13"/>
  <c r="U116" i="13"/>
  <c r="V112" i="13"/>
  <c r="U112" i="13"/>
  <c r="V114" i="13"/>
  <c r="U114" i="13"/>
  <c r="V115" i="13"/>
  <c r="U115" i="13"/>
  <c r="V110" i="13"/>
  <c r="U110" i="13"/>
  <c r="V111" i="13"/>
  <c r="U111" i="13"/>
  <c r="V109" i="13"/>
  <c r="U109" i="13"/>
  <c r="V108" i="13"/>
  <c r="U108" i="13"/>
  <c r="V107" i="13"/>
  <c r="U107" i="13"/>
  <c r="V106" i="13"/>
  <c r="U106" i="13"/>
  <c r="V105" i="13"/>
  <c r="U105" i="13"/>
  <c r="V104" i="13"/>
  <c r="U104" i="13"/>
  <c r="V102" i="13"/>
  <c r="U102" i="13"/>
  <c r="V100" i="13"/>
  <c r="U100" i="13"/>
  <c r="V103" i="13"/>
  <c r="U103" i="13"/>
  <c r="V97" i="13"/>
  <c r="U97" i="13"/>
  <c r="V101" i="13"/>
  <c r="U101" i="13"/>
  <c r="V96" i="13"/>
  <c r="U96" i="13"/>
  <c r="V95" i="13"/>
  <c r="U95" i="13"/>
  <c r="V98" i="13"/>
  <c r="U98" i="13"/>
  <c r="V99" i="13"/>
  <c r="U99" i="13"/>
  <c r="V94" i="13"/>
  <c r="U94" i="13"/>
  <c r="V91" i="13"/>
  <c r="U91" i="13"/>
  <c r="V90" i="13"/>
  <c r="U90" i="13"/>
  <c r="V89" i="13"/>
  <c r="U89" i="13"/>
  <c r="V93" i="13"/>
  <c r="U93" i="13"/>
  <c r="V92" i="13"/>
  <c r="U92" i="13"/>
  <c r="V88" i="13"/>
  <c r="U88" i="13"/>
  <c r="V87" i="13"/>
  <c r="U87" i="13"/>
  <c r="V86" i="13"/>
  <c r="U86" i="13"/>
  <c r="V84" i="13"/>
  <c r="U84" i="13"/>
  <c r="V85" i="13"/>
  <c r="U85" i="13"/>
  <c r="V83" i="13"/>
  <c r="U83" i="13"/>
  <c r="V82" i="13"/>
  <c r="U82" i="13"/>
  <c r="V81" i="13"/>
  <c r="U81" i="13"/>
  <c r="V75" i="13"/>
  <c r="U75" i="13"/>
  <c r="V80" i="13"/>
  <c r="U80" i="13"/>
  <c r="V78" i="13"/>
  <c r="U78" i="13"/>
  <c r="V79" i="13"/>
  <c r="U79" i="13"/>
  <c r="V77" i="13"/>
  <c r="U77" i="13"/>
  <c r="V76" i="13"/>
  <c r="U76" i="13"/>
  <c r="V74" i="13"/>
  <c r="U74" i="13"/>
  <c r="V73" i="13"/>
  <c r="U73" i="13"/>
  <c r="V70" i="13"/>
  <c r="U70" i="13"/>
  <c r="V68" i="13"/>
  <c r="U68" i="13"/>
  <c r="V69" i="13"/>
  <c r="U69" i="13"/>
  <c r="V72" i="13"/>
  <c r="U72" i="13"/>
  <c r="V71" i="13"/>
  <c r="U71" i="13"/>
  <c r="V67" i="13"/>
  <c r="U67" i="13"/>
  <c r="V65" i="13"/>
  <c r="U65" i="13"/>
  <c r="V63" i="13"/>
  <c r="U63" i="13"/>
  <c r="V66" i="13"/>
  <c r="U66" i="13"/>
  <c r="V64" i="13"/>
  <c r="U64" i="13"/>
  <c r="V62" i="13"/>
  <c r="U62" i="13"/>
  <c r="V61" i="13"/>
  <c r="U61" i="13"/>
  <c r="V60" i="13"/>
  <c r="U60" i="13"/>
  <c r="V59" i="13"/>
  <c r="U59" i="13"/>
  <c r="V58" i="13"/>
  <c r="U58" i="13"/>
  <c r="V57" i="13"/>
  <c r="U57" i="13"/>
  <c r="V56" i="13"/>
  <c r="U56" i="13"/>
  <c r="V55" i="13"/>
  <c r="U55" i="13"/>
  <c r="V54" i="13"/>
  <c r="U54" i="13"/>
  <c r="V52" i="13"/>
  <c r="U52" i="13"/>
  <c r="V53" i="13"/>
  <c r="U53" i="13"/>
  <c r="V51" i="13"/>
  <c r="U51" i="13"/>
  <c r="V50" i="13"/>
  <c r="U50" i="13"/>
  <c r="V49" i="13"/>
  <c r="U49" i="13"/>
  <c r="V48" i="13"/>
  <c r="U48" i="13"/>
  <c r="V47" i="13"/>
  <c r="U47" i="13"/>
  <c r="V46" i="13"/>
  <c r="U46" i="13"/>
  <c r="V45" i="13"/>
  <c r="U45" i="13"/>
  <c r="V44" i="13"/>
  <c r="U44" i="13"/>
  <c r="V43" i="13"/>
  <c r="U43" i="13"/>
  <c r="V40" i="13"/>
  <c r="U40" i="13"/>
  <c r="V42" i="13"/>
  <c r="U42" i="13"/>
  <c r="V41" i="13"/>
  <c r="U41" i="13"/>
  <c r="V39" i="13"/>
  <c r="U39" i="13"/>
  <c r="V38" i="13"/>
  <c r="U38" i="13"/>
  <c r="V37" i="13"/>
  <c r="U37" i="13"/>
  <c r="V36" i="13"/>
  <c r="U36" i="13"/>
  <c r="V35" i="13"/>
  <c r="U35" i="13"/>
  <c r="V32" i="13"/>
  <c r="U32" i="13"/>
  <c r="V33" i="13"/>
  <c r="U33" i="13"/>
  <c r="V31" i="13"/>
  <c r="U31" i="13"/>
  <c r="V30" i="13"/>
  <c r="U30" i="13"/>
  <c r="V34" i="13"/>
  <c r="U34" i="13"/>
  <c r="V28" i="13"/>
  <c r="U28" i="13"/>
  <c r="V29" i="13"/>
  <c r="U29" i="13"/>
  <c r="V27" i="13"/>
  <c r="U27" i="13"/>
  <c r="V25" i="13"/>
  <c r="U25" i="13"/>
  <c r="V26" i="13"/>
  <c r="U26" i="13"/>
  <c r="V24" i="13"/>
  <c r="U24" i="13"/>
  <c r="V23" i="13"/>
  <c r="U23" i="13"/>
  <c r="V22" i="13"/>
  <c r="U22" i="13"/>
  <c r="V9" i="13"/>
  <c r="U9" i="13"/>
  <c r="V21" i="13"/>
  <c r="U21" i="13"/>
  <c r="V20" i="13"/>
  <c r="U20" i="13"/>
  <c r="V19" i="13"/>
  <c r="U19" i="13"/>
  <c r="V15" i="13"/>
  <c r="U15" i="13"/>
  <c r="V18" i="13"/>
  <c r="U18" i="13"/>
  <c r="V17" i="13"/>
  <c r="U17" i="13"/>
  <c r="V16" i="13"/>
  <c r="U16" i="13"/>
  <c r="V14" i="13"/>
  <c r="U14" i="13"/>
  <c r="V13" i="13"/>
  <c r="U13" i="13"/>
  <c r="V12" i="13"/>
  <c r="U12" i="13"/>
  <c r="V11" i="13"/>
  <c r="U11" i="13"/>
  <c r="V10" i="13"/>
  <c r="U10" i="13"/>
  <c r="V8" i="13"/>
  <c r="U8" i="13"/>
  <c r="V6" i="13"/>
  <c r="U6" i="13"/>
  <c r="V7" i="13"/>
  <c r="U7" i="13"/>
  <c r="V5" i="13"/>
  <c r="U5" i="13"/>
  <c r="V4" i="13"/>
  <c r="U4" i="13"/>
  <c r="V3" i="13"/>
  <c r="U3" i="13"/>
  <c r="V2" i="13"/>
  <c r="U2" i="13"/>
  <c r="D46" i="4"/>
  <c r="D30" i="4"/>
  <c r="D40" i="4"/>
  <c r="D37" i="4"/>
  <c r="C59" i="4"/>
  <c r="D59" i="4"/>
  <c r="D36" i="4"/>
  <c r="C60" i="4"/>
  <c r="D60" i="4"/>
  <c r="C61" i="4"/>
  <c r="D61" i="4"/>
  <c r="C52" i="4"/>
  <c r="D52" i="4"/>
  <c r="C66" i="4"/>
  <c r="D66" i="4"/>
  <c r="C63" i="4"/>
  <c r="D63" i="4"/>
  <c r="C62" i="4"/>
  <c r="D62" i="4"/>
  <c r="C65" i="4"/>
  <c r="D65" i="4"/>
  <c r="C64" i="4"/>
  <c r="D64" i="4"/>
  <c r="C82" i="4"/>
  <c r="D82" i="4"/>
  <c r="C70" i="4"/>
  <c r="D70" i="4"/>
  <c r="C67" i="4"/>
  <c r="D67" i="4"/>
  <c r="C74" i="4"/>
  <c r="D74" i="4"/>
  <c r="C68" i="4"/>
  <c r="D68" i="4"/>
  <c r="C77" i="4"/>
  <c r="D77" i="4"/>
  <c r="C69" i="4"/>
  <c r="D69" i="4"/>
  <c r="C75" i="4"/>
  <c r="D75" i="4"/>
  <c r="C72" i="4"/>
  <c r="D72" i="4"/>
  <c r="C89" i="4"/>
  <c r="D89" i="4"/>
  <c r="C103" i="4"/>
  <c r="D103" i="4"/>
  <c r="C71" i="4"/>
  <c r="D71" i="4"/>
  <c r="C73" i="4"/>
  <c r="D73" i="4"/>
  <c r="C76" i="4"/>
  <c r="D76" i="4"/>
  <c r="C125" i="4"/>
  <c r="D125" i="4"/>
  <c r="C80" i="4"/>
  <c r="D80" i="4"/>
  <c r="C142" i="4"/>
  <c r="D142" i="4"/>
  <c r="C178" i="4"/>
  <c r="D178" i="4"/>
  <c r="C167" i="4"/>
  <c r="D167" i="4"/>
  <c r="C83" i="4"/>
  <c r="D83" i="4"/>
  <c r="C118" i="4"/>
  <c r="D118" i="4"/>
  <c r="C86" i="4"/>
  <c r="D86" i="4"/>
  <c r="C54" i="4"/>
  <c r="D54" i="4"/>
  <c r="C93" i="4"/>
  <c r="D93" i="4"/>
  <c r="C107" i="4"/>
  <c r="D107" i="4"/>
  <c r="C79" i="4"/>
  <c r="D79" i="4"/>
  <c r="C84" i="4"/>
  <c r="D84" i="4"/>
  <c r="C88" i="4"/>
  <c r="D88" i="4"/>
  <c r="C117" i="4"/>
  <c r="D117" i="4"/>
  <c r="C53" i="4"/>
  <c r="D53" i="4"/>
  <c r="C81" i="4"/>
  <c r="D81" i="4"/>
  <c r="C139" i="4"/>
  <c r="D139" i="4"/>
  <c r="C91" i="4"/>
  <c r="D91" i="4"/>
  <c r="C78" i="4"/>
  <c r="D78" i="4"/>
  <c r="C121" i="4"/>
  <c r="D121" i="4"/>
  <c r="C127" i="4"/>
  <c r="D127" i="4"/>
  <c r="C99" i="4"/>
  <c r="D99" i="4"/>
  <c r="C104" i="4"/>
  <c r="D104" i="4"/>
  <c r="C92" i="4"/>
  <c r="D92" i="4"/>
  <c r="C55" i="4"/>
  <c r="D55" i="4"/>
  <c r="C168" i="4"/>
  <c r="D168" i="4"/>
  <c r="C27" i="4"/>
  <c r="D27" i="4"/>
  <c r="C97" i="4"/>
  <c r="D97" i="4"/>
  <c r="C126" i="4"/>
  <c r="D126" i="4"/>
  <c r="C179" i="4"/>
  <c r="D179" i="4"/>
  <c r="C87" i="4"/>
  <c r="D87" i="4"/>
  <c r="C101" i="4"/>
  <c r="D101" i="4"/>
  <c r="C96" i="4"/>
  <c r="D96" i="4"/>
  <c r="C148" i="4"/>
  <c r="D148" i="4"/>
  <c r="C190" i="4"/>
  <c r="D190" i="4"/>
  <c r="C113" i="4"/>
  <c r="D113" i="4"/>
  <c r="C119" i="4"/>
  <c r="D119" i="4"/>
  <c r="C124" i="4"/>
  <c r="D124" i="4"/>
  <c r="C94" i="4"/>
  <c r="D94" i="4"/>
  <c r="C85" i="4"/>
  <c r="D85" i="4"/>
  <c r="C134" i="4"/>
  <c r="D134" i="4"/>
  <c r="C159" i="4"/>
  <c r="D159" i="4"/>
  <c r="C191" i="4"/>
  <c r="D191" i="4"/>
  <c r="C19" i="4"/>
  <c r="D19" i="4"/>
  <c r="C32" i="4"/>
  <c r="D32" i="4"/>
  <c r="C165" i="4"/>
  <c r="D165" i="4"/>
  <c r="C129" i="4"/>
  <c r="D129" i="4"/>
  <c r="C149" i="4"/>
  <c r="D149" i="4"/>
  <c r="C20" i="4"/>
  <c r="D20" i="4"/>
  <c r="C90" i="4"/>
  <c r="D90" i="4"/>
  <c r="C100" i="4"/>
  <c r="D100" i="4"/>
  <c r="C189" i="4"/>
  <c r="D189" i="4"/>
  <c r="C185" i="4"/>
  <c r="D185" i="4"/>
  <c r="C136" i="4"/>
  <c r="D136" i="4"/>
  <c r="C182" i="4"/>
  <c r="D182" i="4"/>
  <c r="C135" i="4"/>
  <c r="D135" i="4"/>
  <c r="C184" i="4"/>
  <c r="D184" i="4"/>
  <c r="C188" i="4"/>
  <c r="D188" i="4"/>
  <c r="C192" i="4"/>
  <c r="D192" i="4"/>
  <c r="C25" i="4"/>
  <c r="D25" i="4"/>
  <c r="C151" i="4"/>
  <c r="D151" i="4"/>
  <c r="C116" i="4"/>
  <c r="D116" i="4"/>
  <c r="C130" i="4"/>
  <c r="D130" i="4"/>
  <c r="C138" i="4"/>
  <c r="D138" i="4"/>
  <c r="C58" i="4"/>
  <c r="D58" i="4"/>
  <c r="C114" i="4"/>
  <c r="D114" i="4"/>
  <c r="C132" i="4"/>
  <c r="D132" i="4"/>
  <c r="C155" i="4"/>
  <c r="D155" i="4"/>
  <c r="C112" i="4"/>
  <c r="D112" i="4"/>
  <c r="C106" i="4"/>
  <c r="D106" i="4"/>
  <c r="C57" i="4"/>
  <c r="D57" i="4"/>
  <c r="C102" i="4"/>
  <c r="D102" i="4"/>
  <c r="C98" i="4"/>
  <c r="D98" i="4"/>
  <c r="C187" i="4"/>
  <c r="D187" i="4"/>
  <c r="C131" i="4"/>
  <c r="D131" i="4"/>
  <c r="C157" i="4"/>
  <c r="D157" i="4"/>
  <c r="C95" i="4"/>
  <c r="D95" i="4"/>
  <c r="C24" i="4"/>
  <c r="D24" i="4"/>
  <c r="C128" i="4"/>
  <c r="D128" i="4"/>
  <c r="C170" i="4"/>
  <c r="D170" i="4"/>
  <c r="C110" i="4"/>
  <c r="D110" i="4"/>
  <c r="C175" i="4"/>
  <c r="D175" i="4"/>
  <c r="C164" i="4"/>
  <c r="D164" i="4"/>
  <c r="C166" i="4"/>
  <c r="D166" i="4"/>
  <c r="C161" i="4"/>
  <c r="D161" i="4"/>
  <c r="C105" i="4"/>
  <c r="D105" i="4"/>
  <c r="C171" i="4"/>
  <c r="D171" i="4"/>
  <c r="C21" i="4"/>
  <c r="D21" i="4"/>
  <c r="C108" i="4"/>
  <c r="D108" i="4"/>
  <c r="C26" i="4"/>
  <c r="D26" i="4"/>
  <c r="C111" i="4"/>
  <c r="D111" i="4"/>
  <c r="C109" i="4"/>
  <c r="D109" i="4"/>
  <c r="C122" i="4"/>
  <c r="D122" i="4"/>
  <c r="C18" i="4"/>
  <c r="D18" i="4"/>
  <c r="C145" i="4"/>
  <c r="D145" i="4"/>
  <c r="C140" i="4"/>
  <c r="D140" i="4"/>
  <c r="C133" i="4"/>
  <c r="D133" i="4"/>
  <c r="C152" i="4"/>
  <c r="D152" i="4"/>
  <c r="C183" i="4"/>
  <c r="D183" i="4"/>
  <c r="C115" i="4"/>
  <c r="D115" i="4"/>
  <c r="C143" i="4"/>
  <c r="D143" i="4"/>
  <c r="C144" i="4"/>
  <c r="D144" i="4"/>
  <c r="C150" i="4"/>
  <c r="D150" i="4"/>
  <c r="C56" i="4"/>
  <c r="D56" i="4"/>
  <c r="C147" i="4"/>
  <c r="D147" i="4"/>
  <c r="C153" i="4"/>
  <c r="D153" i="4"/>
  <c r="C177" i="4"/>
  <c r="D177" i="4"/>
  <c r="C156" i="4"/>
  <c r="D156" i="4"/>
  <c r="C123" i="4"/>
  <c r="D123" i="4"/>
  <c r="C120" i="4"/>
  <c r="D120" i="4"/>
  <c r="C154" i="4"/>
  <c r="D154" i="4"/>
  <c r="C173" i="4"/>
  <c r="D173" i="4"/>
  <c r="C163" i="4"/>
  <c r="D163" i="4"/>
  <c r="C176" i="4"/>
  <c r="D176" i="4"/>
  <c r="C146" i="4"/>
  <c r="D146" i="4"/>
  <c r="C181" i="4"/>
  <c r="D181" i="4"/>
  <c r="C141" i="4"/>
  <c r="D141" i="4"/>
  <c r="C160" i="4"/>
  <c r="D160" i="4"/>
  <c r="C22" i="4"/>
  <c r="D22" i="4"/>
  <c r="C172" i="4"/>
  <c r="D172" i="4"/>
  <c r="C137" i="4"/>
  <c r="D137" i="4"/>
  <c r="C23" i="4"/>
  <c r="D23" i="4"/>
  <c r="C180" i="4"/>
  <c r="D180" i="4"/>
  <c r="C162" i="4"/>
  <c r="D162" i="4"/>
  <c r="C169" i="4"/>
  <c r="D169" i="4"/>
  <c r="C174" i="4"/>
  <c r="D174" i="4"/>
  <c r="C158" i="4"/>
  <c r="D158" i="4"/>
  <c r="C186" i="4"/>
  <c r="D186" i="4"/>
  <c r="D4" i="4"/>
  <c r="D2" i="4"/>
  <c r="D3" i="4"/>
  <c r="D10" i="4"/>
  <c r="D5" i="4"/>
  <c r="D9" i="4"/>
  <c r="D11" i="4"/>
  <c r="D14" i="4"/>
  <c r="D12" i="4"/>
  <c r="D17" i="4"/>
  <c r="D6" i="4"/>
  <c r="D15" i="4"/>
  <c r="D8" i="4"/>
  <c r="D13" i="4"/>
  <c r="D38" i="4"/>
  <c r="D29" i="4"/>
  <c r="D16" i="4"/>
  <c r="D28" i="4"/>
  <c r="D51" i="4"/>
  <c r="D34" i="4"/>
  <c r="D49" i="4"/>
  <c r="D47" i="4"/>
  <c r="D41" i="4"/>
  <c r="D33" i="4"/>
  <c r="D42" i="4"/>
  <c r="D35" i="4"/>
  <c r="D44" i="4"/>
  <c r="D50" i="4"/>
  <c r="D31" i="4"/>
  <c r="D43" i="4"/>
  <c r="D45" i="4"/>
  <c r="D48" i="4"/>
  <c r="D39" i="4"/>
  <c r="D7" i="4"/>
  <c r="C7" i="4"/>
  <c r="C46" i="4"/>
  <c r="C30" i="4"/>
  <c r="C40" i="4"/>
  <c r="C37" i="4"/>
  <c r="C36" i="4"/>
  <c r="C49" i="4"/>
  <c r="C39" i="4"/>
  <c r="C10" i="4"/>
  <c r="C16" i="4"/>
  <c r="C34" i="4"/>
  <c r="C14" i="4"/>
  <c r="C2" i="4"/>
  <c r="C33" i="4"/>
  <c r="C11" i="4"/>
  <c r="C50" i="4"/>
  <c r="C44" i="4"/>
  <c r="C41" i="4"/>
  <c r="C8" i="4"/>
  <c r="C38" i="4"/>
  <c r="C51" i="4"/>
  <c r="C12" i="4"/>
  <c r="C6" i="4"/>
  <c r="C45" i="4"/>
  <c r="C35" i="4"/>
  <c r="C43" i="4"/>
  <c r="C48" i="4"/>
  <c r="C13" i="4"/>
  <c r="C15" i="4"/>
  <c r="C4" i="4"/>
  <c r="C3" i="4"/>
  <c r="C47" i="4"/>
  <c r="C28" i="4"/>
  <c r="C31" i="4"/>
  <c r="C29" i="4"/>
  <c r="C42" i="4"/>
  <c r="C5" i="4"/>
  <c r="C17" i="4"/>
  <c r="C9" i="4"/>
  <c r="U70" i="4"/>
  <c r="T70" i="4"/>
  <c r="U9" i="4"/>
  <c r="T9" i="4"/>
  <c r="U167" i="4"/>
  <c r="T167" i="4"/>
  <c r="U120" i="4"/>
  <c r="T120" i="4"/>
  <c r="U92" i="4"/>
  <c r="T92" i="4"/>
  <c r="U158" i="4"/>
  <c r="T158" i="4"/>
  <c r="U46" i="4"/>
  <c r="T46" i="4"/>
  <c r="U96" i="4"/>
  <c r="T96" i="4"/>
  <c r="U98" i="4"/>
  <c r="T98" i="4"/>
  <c r="U17" i="4"/>
  <c r="T17" i="4"/>
  <c r="U108" i="4"/>
  <c r="T108" i="4"/>
  <c r="U84" i="4"/>
  <c r="T84" i="4"/>
  <c r="U189" i="4"/>
  <c r="T189" i="4"/>
  <c r="U188" i="4"/>
  <c r="T188" i="4"/>
  <c r="U5" i="4"/>
  <c r="T5" i="4"/>
  <c r="U36" i="4"/>
  <c r="T36" i="4"/>
  <c r="U112" i="4"/>
  <c r="T112" i="4"/>
  <c r="U37" i="4"/>
  <c r="T37" i="4"/>
  <c r="U187" i="4"/>
  <c r="T187" i="4"/>
  <c r="U123" i="4"/>
  <c r="T123" i="4"/>
  <c r="U183" i="4"/>
  <c r="T183" i="4"/>
  <c r="U152" i="4"/>
  <c r="T152" i="4"/>
  <c r="U32" i="4"/>
  <c r="T32" i="4"/>
  <c r="U113" i="4"/>
  <c r="T113" i="4"/>
  <c r="U148" i="4"/>
  <c r="T148" i="4"/>
  <c r="U42" i="4"/>
  <c r="T42" i="4"/>
  <c r="U66" i="4"/>
  <c r="T66" i="4"/>
  <c r="U76" i="4"/>
  <c r="T76" i="4"/>
  <c r="U90" i="4"/>
  <c r="T90" i="4"/>
  <c r="U29" i="4"/>
  <c r="T29" i="4"/>
  <c r="U31" i="4"/>
  <c r="T31" i="4"/>
  <c r="U101" i="4"/>
  <c r="T101" i="4"/>
  <c r="U28" i="4"/>
  <c r="T28" i="4"/>
  <c r="U133" i="4"/>
  <c r="T133" i="4"/>
  <c r="U177" i="4"/>
  <c r="T177" i="4"/>
  <c r="U47" i="4"/>
  <c r="T47" i="4"/>
  <c r="U156" i="4"/>
  <c r="T156" i="4"/>
  <c r="U100" i="4"/>
  <c r="T100" i="4"/>
  <c r="U179" i="4"/>
  <c r="T179" i="4"/>
  <c r="U134" i="4"/>
  <c r="T134" i="4"/>
  <c r="U95" i="4"/>
  <c r="T95" i="4"/>
  <c r="U116" i="4"/>
  <c r="T116" i="4"/>
  <c r="U149" i="4"/>
  <c r="T149" i="4"/>
  <c r="U89" i="4"/>
  <c r="T89" i="4"/>
  <c r="U132" i="4"/>
  <c r="T132" i="4"/>
  <c r="U157" i="4"/>
  <c r="T157" i="4"/>
  <c r="U106" i="4"/>
  <c r="T106" i="4"/>
  <c r="U127" i="4"/>
  <c r="T127" i="4"/>
  <c r="U173" i="4"/>
  <c r="T173" i="4"/>
  <c r="U104" i="4"/>
  <c r="T104" i="4"/>
  <c r="U117" i="4"/>
  <c r="T117" i="4"/>
  <c r="U60" i="4"/>
  <c r="T60" i="4"/>
  <c r="U162" i="4"/>
  <c r="T162" i="4"/>
  <c r="U168" i="4"/>
  <c r="T168" i="4"/>
  <c r="U82" i="4"/>
  <c r="T82" i="4"/>
  <c r="U153" i="4"/>
  <c r="T153" i="4"/>
  <c r="U161" i="4"/>
  <c r="T161" i="4"/>
  <c r="U103" i="4"/>
  <c r="T103" i="4"/>
  <c r="U176" i="4"/>
  <c r="T176" i="4"/>
  <c r="U3" i="4"/>
  <c r="T3" i="4"/>
  <c r="U147" i="4"/>
  <c r="T147" i="4"/>
  <c r="U53" i="4"/>
  <c r="T53" i="4"/>
  <c r="U19" i="4"/>
  <c r="T19" i="4"/>
  <c r="U62" i="4"/>
  <c r="T62" i="4"/>
  <c r="U151" i="4"/>
  <c r="T151" i="4"/>
  <c r="U121" i="4"/>
  <c r="T121" i="4"/>
  <c r="U141" i="4"/>
  <c r="T141" i="4"/>
  <c r="U57" i="4"/>
  <c r="T57" i="4"/>
  <c r="U124" i="4"/>
  <c r="T124" i="4"/>
  <c r="U109" i="4"/>
  <c r="T109" i="4"/>
  <c r="U25" i="4"/>
  <c r="T25" i="4"/>
  <c r="U20" i="4"/>
  <c r="T20" i="4"/>
  <c r="U107" i="4"/>
  <c r="T107" i="4"/>
  <c r="U4" i="4"/>
  <c r="T4" i="4"/>
  <c r="U181" i="4"/>
  <c r="T181" i="4"/>
  <c r="U15" i="4"/>
  <c r="T15" i="4"/>
  <c r="U99" i="4"/>
  <c r="T99" i="4"/>
  <c r="U85" i="4"/>
  <c r="T85" i="4"/>
  <c r="U190" i="4"/>
  <c r="T190" i="4"/>
  <c r="U81" i="4"/>
  <c r="T81" i="4"/>
  <c r="U52" i="4"/>
  <c r="T52" i="4"/>
  <c r="U192" i="4"/>
  <c r="T192" i="4"/>
  <c r="U122" i="4"/>
  <c r="T122" i="4"/>
  <c r="U87" i="4"/>
  <c r="T87" i="4"/>
  <c r="U13" i="4"/>
  <c r="T13" i="4"/>
  <c r="U172" i="4"/>
  <c r="T172" i="4"/>
  <c r="U143" i="4"/>
  <c r="T143" i="4"/>
  <c r="U72" i="4"/>
  <c r="T72" i="4"/>
  <c r="U75" i="4"/>
  <c r="T75" i="4"/>
  <c r="U180" i="4"/>
  <c r="T180" i="4"/>
  <c r="U91" i="4"/>
  <c r="T91" i="4"/>
  <c r="U137" i="4"/>
  <c r="T137" i="4"/>
  <c r="U175" i="4"/>
  <c r="T175" i="4"/>
  <c r="U184" i="4"/>
  <c r="T184" i="4"/>
  <c r="U48" i="4"/>
  <c r="T48" i="4"/>
  <c r="U111" i="4"/>
  <c r="T111" i="4"/>
  <c r="U7" i="4"/>
  <c r="T7" i="4"/>
  <c r="U185" i="4"/>
  <c r="T185" i="4"/>
  <c r="U55" i="4"/>
  <c r="T55" i="4"/>
  <c r="U146" i="4"/>
  <c r="T146" i="4"/>
  <c r="U140" i="4"/>
  <c r="T140" i="4"/>
  <c r="U171" i="4"/>
  <c r="T171" i="4"/>
  <c r="U79" i="4"/>
  <c r="T79" i="4"/>
  <c r="U144" i="4"/>
  <c r="T144" i="4"/>
  <c r="U129" i="4"/>
  <c r="T129" i="4"/>
  <c r="U43" i="4"/>
  <c r="T43" i="4"/>
  <c r="U78" i="4"/>
  <c r="T78" i="4"/>
  <c r="U155" i="4"/>
  <c r="T155" i="4"/>
  <c r="U97" i="4"/>
  <c r="T97" i="4"/>
  <c r="U35" i="4"/>
  <c r="T35" i="4"/>
  <c r="U65" i="4"/>
  <c r="T65" i="4"/>
  <c r="U178" i="4"/>
  <c r="T178" i="4"/>
  <c r="U74" i="4"/>
  <c r="T74" i="4"/>
  <c r="U45" i="4"/>
  <c r="T45" i="4"/>
  <c r="U128" i="4"/>
  <c r="T128" i="4"/>
  <c r="U102" i="4"/>
  <c r="T102" i="4"/>
  <c r="U182" i="4"/>
  <c r="T182" i="4"/>
  <c r="U6" i="4"/>
  <c r="T6" i="4"/>
  <c r="U191" i="4"/>
  <c r="T191" i="4"/>
  <c r="U118" i="4"/>
  <c r="T118" i="4"/>
  <c r="U131" i="4"/>
  <c r="T131" i="4"/>
  <c r="U12" i="4"/>
  <c r="T12" i="4"/>
  <c r="U51" i="4"/>
  <c r="T51" i="4"/>
  <c r="U38" i="4"/>
  <c r="T38" i="4"/>
  <c r="U94" i="4"/>
  <c r="T94" i="4"/>
  <c r="U69" i="4"/>
  <c r="T69" i="4"/>
  <c r="U83" i="4"/>
  <c r="T83" i="4"/>
  <c r="U8" i="4"/>
  <c r="T8" i="4"/>
  <c r="U86" i="4"/>
  <c r="T86" i="4"/>
  <c r="U41" i="4"/>
  <c r="T41" i="4"/>
  <c r="U67" i="4"/>
  <c r="T67" i="4"/>
  <c r="U130" i="4"/>
  <c r="T130" i="4"/>
  <c r="U21" i="4"/>
  <c r="T21" i="4"/>
  <c r="U138" i="4"/>
  <c r="T138" i="4"/>
  <c r="U105" i="4"/>
  <c r="T105" i="4"/>
  <c r="U44" i="4"/>
  <c r="T44" i="4"/>
  <c r="U54" i="4"/>
  <c r="T54" i="4"/>
  <c r="U170" i="4"/>
  <c r="T170" i="4"/>
  <c r="U18" i="4"/>
  <c r="T18" i="4"/>
  <c r="U166" i="4"/>
  <c r="T166" i="4"/>
  <c r="U50" i="4"/>
  <c r="T50" i="4"/>
  <c r="U11" i="4"/>
  <c r="T11" i="4"/>
  <c r="U63" i="4"/>
  <c r="T63" i="4"/>
  <c r="U33" i="4"/>
  <c r="T33" i="4"/>
  <c r="U80" i="4"/>
  <c r="T80" i="4"/>
  <c r="U24" i="4"/>
  <c r="T24" i="4"/>
  <c r="U23" i="4"/>
  <c r="T23" i="4"/>
  <c r="U186" i="4"/>
  <c r="T186" i="4"/>
  <c r="U68" i="4"/>
  <c r="T68" i="4"/>
  <c r="U2" i="4"/>
  <c r="T2" i="4"/>
  <c r="U64" i="4"/>
  <c r="T64" i="4"/>
  <c r="U88" i="4"/>
  <c r="T88" i="4"/>
  <c r="U73" i="4"/>
  <c r="T73" i="4"/>
  <c r="U145" i="4"/>
  <c r="T145" i="4"/>
  <c r="U14" i="4"/>
  <c r="T14" i="4"/>
  <c r="U59" i="4"/>
  <c r="T59" i="4"/>
  <c r="U139" i="4"/>
  <c r="T139" i="4"/>
  <c r="U27" i="4"/>
  <c r="T27" i="4"/>
  <c r="U115" i="4"/>
  <c r="T115" i="4"/>
  <c r="U61" i="4"/>
  <c r="T61" i="4"/>
  <c r="U165" i="4"/>
  <c r="T165" i="4"/>
  <c r="U26" i="4"/>
  <c r="T26" i="4"/>
  <c r="U71" i="4"/>
  <c r="T71" i="4"/>
  <c r="U154" i="4"/>
  <c r="T154" i="4"/>
  <c r="U163" i="4"/>
  <c r="T163" i="4"/>
  <c r="U160" i="4"/>
  <c r="T160" i="4"/>
  <c r="U150" i="4"/>
  <c r="T150" i="4"/>
  <c r="U119" i="4"/>
  <c r="T119" i="4"/>
  <c r="U93" i="4"/>
  <c r="T93" i="4"/>
  <c r="U77" i="4"/>
  <c r="T77" i="4"/>
  <c r="U135" i="4"/>
  <c r="T135" i="4"/>
  <c r="U22" i="4"/>
  <c r="T22" i="4"/>
  <c r="U58" i="4"/>
  <c r="T58" i="4"/>
  <c r="U34" i="4"/>
  <c r="T34" i="4"/>
  <c r="U16" i="4"/>
  <c r="T16" i="4"/>
  <c r="U159" i="4"/>
  <c r="T159" i="4"/>
  <c r="U10" i="4"/>
  <c r="T10" i="4"/>
  <c r="U39" i="4"/>
  <c r="T39" i="4"/>
  <c r="U110" i="4"/>
  <c r="T110" i="4"/>
  <c r="U126" i="4"/>
  <c r="T126" i="4"/>
  <c r="U49" i="4"/>
  <c r="T49" i="4"/>
  <c r="U164" i="4"/>
  <c r="T164" i="4"/>
  <c r="U114" i="4"/>
  <c r="T114" i="4"/>
  <c r="U56" i="4"/>
  <c r="T56" i="4"/>
  <c r="U142" i="4"/>
  <c r="T142" i="4"/>
  <c r="U40" i="4"/>
  <c r="T40" i="4"/>
  <c r="U125" i="4"/>
  <c r="T125" i="4"/>
  <c r="U136" i="4"/>
  <c r="T136" i="4"/>
  <c r="U169" i="4"/>
  <c r="T169" i="4"/>
  <c r="U30" i="4"/>
  <c r="T30" i="4"/>
  <c r="U174" i="4"/>
  <c r="T174" i="4"/>
  <c r="C231" i="1"/>
  <c r="D231" i="1"/>
  <c r="C229" i="1"/>
  <c r="D229" i="1"/>
  <c r="C232" i="1"/>
  <c r="D232" i="1"/>
  <c r="C230" i="1"/>
  <c r="D230" i="1"/>
  <c r="C226" i="1"/>
  <c r="D226" i="1"/>
  <c r="C227" i="1"/>
  <c r="D227" i="1"/>
  <c r="C228" i="1"/>
  <c r="D228" i="1"/>
  <c r="C233" i="1"/>
  <c r="D233" i="1"/>
  <c r="C216" i="1"/>
  <c r="D216" i="1"/>
  <c r="C221" i="1"/>
  <c r="D221" i="1"/>
  <c r="C222" i="1"/>
  <c r="D222" i="1"/>
  <c r="C219" i="1"/>
  <c r="D219" i="1"/>
  <c r="C215" i="1"/>
  <c r="D215" i="1"/>
  <c r="C224" i="1"/>
  <c r="D224" i="1"/>
  <c r="C220" i="1"/>
  <c r="D220" i="1"/>
  <c r="C211" i="1"/>
  <c r="D211" i="1"/>
  <c r="C204" i="1"/>
  <c r="D204" i="1"/>
  <c r="C212" i="1"/>
  <c r="D212" i="1"/>
  <c r="C210" i="1"/>
  <c r="D210" i="1"/>
  <c r="C223" i="1"/>
  <c r="D223" i="1"/>
  <c r="C218" i="1"/>
  <c r="D218" i="1"/>
  <c r="C225" i="1"/>
  <c r="D225" i="1"/>
  <c r="C217" i="1"/>
  <c r="D217" i="1"/>
  <c r="C205" i="1"/>
  <c r="D205" i="1"/>
  <c r="C207" i="1"/>
  <c r="D207" i="1"/>
  <c r="C214" i="1"/>
  <c r="D214" i="1"/>
  <c r="C208" i="1"/>
  <c r="D208" i="1"/>
  <c r="C199" i="1"/>
  <c r="D199" i="1"/>
  <c r="C188" i="1"/>
  <c r="D188" i="1"/>
  <c r="C213" i="1"/>
  <c r="D213" i="1"/>
  <c r="C209" i="1"/>
  <c r="D209" i="1"/>
  <c r="C206" i="1"/>
  <c r="D206" i="1"/>
  <c r="C184" i="1"/>
  <c r="D184" i="1"/>
  <c r="C203" i="1"/>
  <c r="D203" i="1"/>
  <c r="C192" i="1"/>
  <c r="D192" i="1"/>
  <c r="C202" i="1"/>
  <c r="D202" i="1"/>
  <c r="C198" i="1"/>
  <c r="D198" i="1"/>
  <c r="C197" i="1"/>
  <c r="D197" i="1"/>
  <c r="C194" i="1"/>
  <c r="D194" i="1"/>
  <c r="C196" i="1"/>
  <c r="D196" i="1"/>
  <c r="C193" i="1"/>
  <c r="D193" i="1"/>
  <c r="C190" i="1"/>
  <c r="D190" i="1"/>
  <c r="C201" i="1"/>
  <c r="D201" i="1"/>
  <c r="C200" i="1"/>
  <c r="D200" i="1"/>
  <c r="C185" i="1"/>
  <c r="D185" i="1"/>
  <c r="C179" i="1"/>
  <c r="D179" i="1"/>
  <c r="C181" i="1"/>
  <c r="D181" i="1"/>
  <c r="C180" i="1"/>
  <c r="D180" i="1"/>
  <c r="C183" i="1"/>
  <c r="D183" i="1"/>
  <c r="C189" i="1"/>
  <c r="D189" i="1"/>
  <c r="C174" i="1"/>
  <c r="D174" i="1"/>
  <c r="C169" i="1"/>
  <c r="D169" i="1"/>
  <c r="C191" i="1"/>
  <c r="D191" i="1"/>
  <c r="C195" i="1"/>
  <c r="D195" i="1"/>
  <c r="C182" i="1"/>
  <c r="D182" i="1"/>
  <c r="C175" i="1"/>
  <c r="D175" i="1"/>
  <c r="C176" i="1"/>
  <c r="D176" i="1"/>
  <c r="C186" i="1"/>
  <c r="D186" i="1"/>
  <c r="C173" i="1"/>
  <c r="D173" i="1"/>
  <c r="C187" i="1"/>
  <c r="D187" i="1"/>
  <c r="C177" i="1"/>
  <c r="D177" i="1"/>
  <c r="C171" i="1"/>
  <c r="D171" i="1"/>
  <c r="C163" i="1"/>
  <c r="D163" i="1"/>
  <c r="C178" i="1"/>
  <c r="D178" i="1"/>
  <c r="C172" i="1"/>
  <c r="D172" i="1"/>
  <c r="C166" i="1"/>
  <c r="D166" i="1"/>
  <c r="C170" i="1"/>
  <c r="D170" i="1"/>
  <c r="C157" i="1"/>
  <c r="D157" i="1"/>
  <c r="C164" i="1"/>
  <c r="D164" i="1"/>
  <c r="C167" i="1"/>
  <c r="D167" i="1"/>
  <c r="C168" i="1"/>
  <c r="D168" i="1"/>
  <c r="C154" i="1"/>
  <c r="D154" i="1"/>
  <c r="C160" i="1"/>
  <c r="D160" i="1"/>
  <c r="C146" i="1"/>
  <c r="D146" i="1"/>
  <c r="C165" i="1"/>
  <c r="D165" i="1"/>
  <c r="C156" i="1"/>
  <c r="D156" i="1"/>
  <c r="C155" i="1"/>
  <c r="D155" i="1"/>
  <c r="C145" i="1"/>
  <c r="D145" i="1"/>
  <c r="C152" i="1"/>
  <c r="D152" i="1"/>
  <c r="C159" i="1"/>
  <c r="D159" i="1"/>
  <c r="C161" i="1"/>
  <c r="D161" i="1"/>
  <c r="C158" i="1"/>
  <c r="D158" i="1"/>
  <c r="C162" i="1"/>
  <c r="D162" i="1"/>
  <c r="C103" i="1"/>
  <c r="D103" i="1"/>
  <c r="C147" i="1"/>
  <c r="D147" i="1"/>
  <c r="C150" i="1"/>
  <c r="D150" i="1"/>
  <c r="C142" i="1"/>
  <c r="D142" i="1"/>
  <c r="C153" i="1"/>
  <c r="D153" i="1"/>
  <c r="C151" i="1"/>
  <c r="D151" i="1"/>
  <c r="C144" i="1"/>
  <c r="D144" i="1"/>
  <c r="C138" i="1"/>
  <c r="D138" i="1"/>
  <c r="C149" i="1"/>
  <c r="D149" i="1"/>
  <c r="C139" i="1"/>
  <c r="D139" i="1"/>
  <c r="C131" i="1"/>
  <c r="D131" i="1"/>
  <c r="C132" i="1"/>
  <c r="D132" i="1"/>
  <c r="C140" i="1"/>
  <c r="D140" i="1"/>
  <c r="C143" i="1"/>
  <c r="D143" i="1"/>
  <c r="C130" i="1"/>
  <c r="D130" i="1"/>
  <c r="C126" i="1"/>
  <c r="D126" i="1"/>
  <c r="C134" i="1"/>
  <c r="D134" i="1"/>
  <c r="C129" i="1"/>
  <c r="D129" i="1"/>
  <c r="C137" i="1"/>
  <c r="D137" i="1"/>
  <c r="C121" i="1"/>
  <c r="D121" i="1"/>
  <c r="C135" i="1"/>
  <c r="D135" i="1"/>
  <c r="C133" i="1"/>
  <c r="D133" i="1"/>
  <c r="C141" i="1"/>
  <c r="D141" i="1"/>
  <c r="C148" i="1"/>
  <c r="D148" i="1"/>
  <c r="C117" i="1"/>
  <c r="D117" i="1"/>
  <c r="C136" i="1"/>
  <c r="D136" i="1"/>
  <c r="C128" i="1"/>
  <c r="D128" i="1"/>
  <c r="C101" i="1"/>
  <c r="D101" i="1"/>
  <c r="C125" i="1"/>
  <c r="D125" i="1"/>
  <c r="C109" i="1"/>
  <c r="D109" i="1"/>
  <c r="C111" i="1"/>
  <c r="D111" i="1"/>
  <c r="C127" i="1"/>
  <c r="D127" i="1"/>
  <c r="C106" i="1"/>
  <c r="D106" i="1"/>
  <c r="C115" i="1"/>
  <c r="D115" i="1"/>
  <c r="C100" i="1"/>
  <c r="D100" i="1"/>
  <c r="C120" i="1"/>
  <c r="D120" i="1"/>
  <c r="C123" i="1"/>
  <c r="D123" i="1"/>
  <c r="C119" i="1"/>
  <c r="D119" i="1"/>
  <c r="C116" i="1"/>
  <c r="D116" i="1"/>
  <c r="C102" i="1"/>
  <c r="D102" i="1"/>
  <c r="C108" i="1"/>
  <c r="D108" i="1"/>
  <c r="C122" i="1"/>
  <c r="D122" i="1"/>
  <c r="C113" i="1"/>
  <c r="D113" i="1"/>
  <c r="C105" i="1"/>
  <c r="D105" i="1"/>
  <c r="C124" i="1"/>
  <c r="D124" i="1"/>
  <c r="C98" i="1"/>
  <c r="D98" i="1"/>
  <c r="C104" i="1"/>
  <c r="D104" i="1"/>
  <c r="C118" i="1"/>
  <c r="D118" i="1"/>
  <c r="C112" i="1"/>
  <c r="D112" i="1"/>
  <c r="C114" i="1"/>
  <c r="D114" i="1"/>
  <c r="C90" i="1"/>
  <c r="D90" i="1"/>
  <c r="C87" i="1"/>
  <c r="D87" i="1"/>
  <c r="C94" i="1"/>
  <c r="D94" i="1"/>
  <c r="C110" i="1"/>
  <c r="D110" i="1"/>
  <c r="C95" i="1"/>
  <c r="D95" i="1"/>
  <c r="C84" i="1"/>
  <c r="D84" i="1"/>
  <c r="C82" i="1"/>
  <c r="D82" i="1"/>
  <c r="C92" i="1"/>
  <c r="D92" i="1"/>
  <c r="C71" i="1"/>
  <c r="D71" i="1"/>
  <c r="C89" i="1"/>
  <c r="D89" i="1"/>
  <c r="C93" i="1"/>
  <c r="D93" i="1"/>
  <c r="C79" i="1"/>
  <c r="D79" i="1"/>
  <c r="C107" i="1"/>
  <c r="D107" i="1"/>
  <c r="C88" i="1"/>
  <c r="D88" i="1"/>
  <c r="C96" i="1"/>
  <c r="D96" i="1"/>
  <c r="C97" i="1"/>
  <c r="D97" i="1"/>
  <c r="C91" i="1"/>
  <c r="D91" i="1"/>
  <c r="C99" i="1"/>
  <c r="D99" i="1"/>
  <c r="C73" i="1"/>
  <c r="D73" i="1"/>
  <c r="C76" i="1"/>
  <c r="D76" i="1"/>
  <c r="C85" i="1"/>
  <c r="D85" i="1"/>
  <c r="C86" i="1"/>
  <c r="D86" i="1"/>
  <c r="C75" i="1"/>
  <c r="D75" i="1"/>
  <c r="C78" i="1"/>
  <c r="D78" i="1"/>
  <c r="C81" i="1"/>
  <c r="D81" i="1"/>
  <c r="C74" i="1"/>
  <c r="D74" i="1"/>
  <c r="C68" i="1"/>
  <c r="D68" i="1"/>
  <c r="C65" i="1"/>
  <c r="D65" i="1"/>
  <c r="C80" i="1"/>
  <c r="D80" i="1"/>
  <c r="C77" i="1"/>
  <c r="D77" i="1"/>
  <c r="C70" i="1"/>
  <c r="D70" i="1"/>
  <c r="C72" i="1"/>
  <c r="D72" i="1"/>
  <c r="C60" i="1"/>
  <c r="D60" i="1"/>
  <c r="C67" i="1"/>
  <c r="D67" i="1"/>
  <c r="C62" i="1"/>
  <c r="D62" i="1"/>
  <c r="C83" i="1"/>
  <c r="D83" i="1"/>
  <c r="C66" i="1"/>
  <c r="D66" i="1"/>
  <c r="C63" i="1"/>
  <c r="D63" i="1"/>
  <c r="C47" i="1"/>
  <c r="D47" i="1"/>
  <c r="C48" i="1"/>
  <c r="D48" i="1"/>
  <c r="C51" i="1"/>
  <c r="D51" i="1"/>
  <c r="C55" i="1"/>
  <c r="D55" i="1"/>
  <c r="C57" i="1"/>
  <c r="D57" i="1"/>
  <c r="C64" i="1"/>
  <c r="D64" i="1"/>
  <c r="C69" i="1"/>
  <c r="D69" i="1"/>
  <c r="C61" i="1"/>
  <c r="D61" i="1"/>
  <c r="C53" i="1"/>
  <c r="D53" i="1"/>
  <c r="C58" i="1"/>
  <c r="D58" i="1"/>
  <c r="C59" i="1"/>
  <c r="D59" i="1"/>
  <c r="C49" i="1"/>
  <c r="D49" i="1"/>
  <c r="C56" i="1"/>
  <c r="D56" i="1"/>
  <c r="C50" i="1"/>
  <c r="D50" i="1"/>
  <c r="C52" i="1"/>
  <c r="D52" i="1"/>
  <c r="C42" i="1"/>
  <c r="D42" i="1"/>
  <c r="C44" i="1"/>
  <c r="D44" i="1"/>
  <c r="C54" i="1"/>
  <c r="D54" i="1"/>
  <c r="C46" i="1"/>
  <c r="D46" i="1"/>
  <c r="C38" i="1"/>
  <c r="D38" i="1"/>
  <c r="C43" i="1"/>
  <c r="D43" i="1"/>
  <c r="C35" i="1"/>
  <c r="D35" i="1"/>
  <c r="C39" i="1"/>
  <c r="D39" i="1"/>
  <c r="C45" i="1"/>
  <c r="D45" i="1"/>
  <c r="C37" i="1"/>
  <c r="D37" i="1"/>
  <c r="C34" i="1"/>
  <c r="D34" i="1"/>
  <c r="C32" i="1"/>
  <c r="D32" i="1"/>
  <c r="C24" i="1"/>
  <c r="D24" i="1"/>
  <c r="C36" i="1"/>
  <c r="D36" i="1"/>
  <c r="C40" i="1"/>
  <c r="D40" i="1"/>
  <c r="C33" i="1"/>
  <c r="D33" i="1"/>
  <c r="C41" i="1"/>
  <c r="D41" i="1"/>
  <c r="C30" i="1"/>
  <c r="D30" i="1"/>
  <c r="C25" i="1"/>
  <c r="D25" i="1"/>
  <c r="C31" i="1"/>
  <c r="D31" i="1"/>
  <c r="C28" i="1"/>
  <c r="D28" i="1"/>
  <c r="C29" i="1"/>
  <c r="D29" i="1"/>
  <c r="C26" i="1"/>
  <c r="D26" i="1"/>
  <c r="C23" i="1"/>
  <c r="D23" i="1"/>
  <c r="C21" i="1"/>
  <c r="D21" i="1"/>
  <c r="C27" i="1"/>
  <c r="D27" i="1"/>
  <c r="C17" i="1"/>
  <c r="D17" i="1"/>
  <c r="C18" i="1"/>
  <c r="D18" i="1"/>
  <c r="C22" i="1"/>
  <c r="D22" i="1"/>
  <c r="C20" i="1"/>
  <c r="D20" i="1"/>
  <c r="C19" i="1"/>
  <c r="D19" i="1"/>
  <c r="C15" i="1"/>
  <c r="D15" i="1"/>
  <c r="C16" i="1"/>
  <c r="D16" i="1"/>
  <c r="C11" i="1"/>
  <c r="D11" i="1"/>
  <c r="C13" i="1"/>
  <c r="D13" i="1"/>
  <c r="C12" i="1"/>
  <c r="D12" i="1"/>
  <c r="C14" i="1"/>
  <c r="D14" i="1"/>
  <c r="C6" i="1"/>
  <c r="D6" i="1"/>
  <c r="C9" i="1"/>
  <c r="D9" i="1"/>
  <c r="C5" i="1"/>
  <c r="D5" i="1"/>
  <c r="C10" i="1"/>
  <c r="D10" i="1"/>
  <c r="C7" i="1"/>
  <c r="D7" i="1"/>
  <c r="C8" i="1"/>
  <c r="D8" i="1"/>
  <c r="C4" i="1"/>
  <c r="D4" i="1"/>
  <c r="C3" i="1"/>
  <c r="D3" i="1"/>
  <c r="C2" i="1"/>
  <c r="D2" i="1"/>
  <c r="A40" i="14"/>
  <c r="A37" i="7"/>
  <c r="A55" i="8"/>
  <c r="A52" i="10"/>
  <c r="A54" i="11"/>
  <c r="A122" i="12"/>
  <c r="A130" i="13"/>
  <c r="A45" i="9"/>
  <c r="A132" i="13"/>
  <c r="E65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5" i="13"/>
  <c r="E122" i="13"/>
  <c r="E124" i="13"/>
  <c r="E123" i="13"/>
  <c r="E126" i="13"/>
  <c r="A134" i="13"/>
  <c r="D65" i="13"/>
  <c r="D70" i="13"/>
  <c r="D64" i="13"/>
  <c r="D66" i="13"/>
  <c r="D72" i="13"/>
  <c r="D68" i="13"/>
  <c r="D73" i="13"/>
  <c r="D79" i="13"/>
  <c r="D76" i="13"/>
  <c r="D67" i="13"/>
  <c r="D71" i="13"/>
  <c r="D81" i="13"/>
  <c r="D74" i="13"/>
  <c r="D82" i="13"/>
  <c r="D77" i="13"/>
  <c r="D75" i="13"/>
  <c r="D69" i="13"/>
  <c r="D78" i="13"/>
  <c r="D85" i="13"/>
  <c r="D80" i="13"/>
  <c r="D84" i="13"/>
  <c r="D83" i="13"/>
  <c r="D86" i="13"/>
  <c r="D93" i="13"/>
  <c r="D88" i="13"/>
  <c r="D90" i="13"/>
  <c r="D87" i="13"/>
  <c r="D97" i="13"/>
  <c r="D89" i="13"/>
  <c r="D91" i="13"/>
  <c r="D99" i="13"/>
  <c r="D100" i="13"/>
  <c r="D95" i="13"/>
  <c r="D94" i="13"/>
  <c r="D92" i="13"/>
  <c r="D98" i="13"/>
  <c r="D96" i="13"/>
  <c r="D103" i="13"/>
  <c r="D102" i="13"/>
  <c r="D106" i="13"/>
  <c r="D101" i="13"/>
  <c r="D110" i="13"/>
  <c r="D104" i="13"/>
  <c r="D112" i="13"/>
  <c r="D105" i="13"/>
  <c r="D109" i="13"/>
  <c r="D107" i="13"/>
  <c r="D108" i="13"/>
  <c r="D111" i="13"/>
  <c r="D115" i="13"/>
  <c r="D113" i="13"/>
  <c r="D114" i="13"/>
  <c r="D120" i="13"/>
  <c r="D116" i="13"/>
  <c r="D118" i="13"/>
  <c r="D117" i="13"/>
  <c r="D119" i="13"/>
  <c r="D121" i="13"/>
  <c r="D123" i="13"/>
  <c r="E127" i="13"/>
  <c r="D127" i="13"/>
  <c r="D124" i="13"/>
  <c r="D122" i="13"/>
  <c r="D125" i="13"/>
  <c r="D126" i="13"/>
  <c r="D63" i="13"/>
  <c r="D227" i="15"/>
  <c r="D62" i="13"/>
  <c r="D219" i="15"/>
  <c r="D61" i="13"/>
  <c r="D216" i="15"/>
  <c r="D60" i="13"/>
  <c r="D215" i="15"/>
  <c r="D59" i="13"/>
  <c r="D214" i="15"/>
  <c r="D58" i="13"/>
  <c r="D25" i="13"/>
  <c r="D213" i="15"/>
  <c r="D57" i="13"/>
  <c r="D209" i="15"/>
  <c r="D56" i="13"/>
  <c r="D205" i="15"/>
  <c r="D55" i="13"/>
  <c r="D27" i="13"/>
  <c r="D201" i="15"/>
  <c r="D54" i="13"/>
  <c r="D198" i="15"/>
  <c r="D53" i="13"/>
  <c r="D38" i="13"/>
  <c r="D197" i="15"/>
  <c r="D52" i="13"/>
  <c r="D6" i="13"/>
  <c r="D196" i="15"/>
  <c r="D51" i="13"/>
  <c r="D192" i="15"/>
  <c r="D50" i="13"/>
  <c r="D13" i="13"/>
  <c r="D188" i="15"/>
  <c r="D49" i="13"/>
  <c r="D187" i="15"/>
  <c r="D48" i="13"/>
  <c r="D181" i="15"/>
  <c r="D47" i="13"/>
  <c r="D46" i="13"/>
  <c r="D180" i="15"/>
  <c r="D179" i="15"/>
  <c r="D45" i="13"/>
  <c r="D43" i="13"/>
  <c r="D173" i="15"/>
  <c r="D44" i="13"/>
  <c r="D15" i="13"/>
  <c r="D172" i="15"/>
  <c r="D26" i="13"/>
  <c r="D171" i="15"/>
  <c r="D42" i="13"/>
  <c r="D29" i="13"/>
  <c r="D158" i="15"/>
  <c r="D41" i="13"/>
  <c r="D11" i="13"/>
  <c r="D157" i="15"/>
  <c r="D40" i="13"/>
  <c r="D156" i="15"/>
  <c r="D39" i="13"/>
  <c r="D154" i="15"/>
  <c r="D149" i="15"/>
  <c r="D37" i="13"/>
  <c r="D148" i="15"/>
  <c r="D36" i="13"/>
  <c r="D147" i="15"/>
  <c r="D35" i="13"/>
  <c r="D141" i="15"/>
  <c r="D34" i="13"/>
  <c r="D133" i="15"/>
  <c r="D33" i="13"/>
  <c r="D132" i="15"/>
  <c r="D32" i="13"/>
  <c r="D7" i="13"/>
  <c r="D126" i="15"/>
  <c r="D31" i="13"/>
  <c r="D22" i="13"/>
  <c r="D119" i="15"/>
  <c r="D30" i="13"/>
  <c r="D116" i="15"/>
  <c r="D12" i="13"/>
  <c r="D111" i="15"/>
  <c r="D28" i="13"/>
  <c r="D8" i="13"/>
  <c r="D109" i="15"/>
  <c r="D104" i="15"/>
  <c r="D20" i="13"/>
  <c r="D103" i="15"/>
  <c r="D101" i="15"/>
  <c r="D24" i="13"/>
  <c r="D2" i="13"/>
  <c r="D96" i="15"/>
  <c r="D23" i="13"/>
  <c r="D95" i="15"/>
  <c r="D91" i="15"/>
  <c r="D21" i="13"/>
  <c r="D4" i="13"/>
  <c r="D80" i="15"/>
  <c r="D73" i="15"/>
  <c r="D19" i="13"/>
  <c r="D16" i="13"/>
  <c r="D62" i="15"/>
  <c r="D18" i="13"/>
  <c r="D61" i="15"/>
  <c r="D17" i="13"/>
  <c r="D60" i="15"/>
  <c r="D59" i="15"/>
  <c r="D57" i="15"/>
  <c r="D14" i="13"/>
  <c r="D55" i="15"/>
  <c r="D50" i="15"/>
  <c r="D49" i="15"/>
  <c r="D40" i="15"/>
  <c r="D10" i="13"/>
  <c r="D37" i="15"/>
  <c r="D9" i="13"/>
  <c r="D33" i="15"/>
  <c r="D29" i="15"/>
  <c r="D24" i="15"/>
  <c r="D23" i="15"/>
  <c r="D5" i="13"/>
  <c r="D19" i="15"/>
  <c r="D14" i="15"/>
  <c r="D3" i="13"/>
  <c r="D10" i="15"/>
  <c r="D2" i="15"/>
  <c r="A42" i="14"/>
  <c r="E30" i="14"/>
  <c r="E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1" i="14"/>
  <c r="E32" i="14"/>
  <c r="E33" i="14"/>
  <c r="E34" i="14"/>
  <c r="E35" i="14"/>
  <c r="E36" i="14"/>
  <c r="E37" i="14"/>
  <c r="A44" i="14"/>
  <c r="D30" i="14"/>
  <c r="D31" i="14"/>
  <c r="D32" i="14"/>
  <c r="D37" i="14"/>
  <c r="D36" i="14"/>
  <c r="D35" i="14"/>
  <c r="D34" i="14"/>
  <c r="D33" i="14"/>
  <c r="D29" i="14"/>
  <c r="D226" i="15"/>
  <c r="D28" i="14"/>
  <c r="D218" i="15"/>
  <c r="D27" i="14"/>
  <c r="D212" i="15"/>
  <c r="D26" i="14"/>
  <c r="D185" i="15"/>
  <c r="D25" i="14"/>
  <c r="D184" i="15"/>
  <c r="D24" i="14"/>
  <c r="D170" i="15"/>
  <c r="D23" i="14"/>
  <c r="D160" i="15"/>
  <c r="D22" i="14"/>
  <c r="D121" i="15"/>
  <c r="D21" i="14"/>
  <c r="D99" i="15"/>
  <c r="D20" i="14"/>
  <c r="D89" i="15"/>
  <c r="D19" i="14"/>
  <c r="D88" i="15"/>
  <c r="D18" i="14"/>
  <c r="D85" i="15"/>
  <c r="D17" i="14"/>
  <c r="D81" i="15"/>
  <c r="D16" i="14"/>
  <c r="D78" i="15"/>
  <c r="D15" i="14"/>
  <c r="D76" i="15"/>
  <c r="D14" i="14"/>
  <c r="D69" i="15"/>
  <c r="D13" i="14"/>
  <c r="D53" i="15"/>
  <c r="D12" i="14"/>
  <c r="D52" i="15"/>
  <c r="D11" i="14"/>
  <c r="D44" i="15"/>
  <c r="D10" i="14"/>
  <c r="D38" i="15"/>
  <c r="D9" i="14"/>
  <c r="D36" i="15"/>
  <c r="D8" i="14"/>
  <c r="D32" i="15"/>
  <c r="D7" i="14"/>
  <c r="D26" i="15"/>
  <c r="D6" i="14"/>
  <c r="D25" i="15"/>
  <c r="D5" i="14"/>
  <c r="D22" i="15"/>
  <c r="D4" i="14"/>
  <c r="D21" i="15"/>
  <c r="D3" i="14"/>
  <c r="D15" i="15"/>
  <c r="D2" i="14"/>
  <c r="D12" i="15"/>
  <c r="A124" i="12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A126" i="12"/>
  <c r="D2" i="12"/>
  <c r="D3" i="15"/>
  <c r="D3" i="12"/>
  <c r="D4" i="15"/>
  <c r="D4" i="12"/>
  <c r="D6" i="15"/>
  <c r="D5" i="12"/>
  <c r="D9" i="15"/>
  <c r="D6" i="12"/>
  <c r="D11" i="15"/>
  <c r="D7" i="12"/>
  <c r="D31" i="15"/>
  <c r="D8" i="12"/>
  <c r="D35" i="15"/>
  <c r="D9" i="12"/>
  <c r="D39" i="15"/>
  <c r="D10" i="12"/>
  <c r="D45" i="15"/>
  <c r="D11" i="12"/>
  <c r="D46" i="15"/>
  <c r="D12" i="12"/>
  <c r="D47" i="15"/>
  <c r="D13" i="12"/>
  <c r="D54" i="15"/>
  <c r="D14" i="12"/>
  <c r="D56" i="15"/>
  <c r="D15" i="12"/>
  <c r="D58" i="15"/>
  <c r="D16" i="12"/>
  <c r="D65" i="15"/>
  <c r="D17" i="12"/>
  <c r="D70" i="15"/>
  <c r="D18" i="12"/>
  <c r="D84" i="15"/>
  <c r="D19" i="12"/>
  <c r="D86" i="15"/>
  <c r="D20" i="12"/>
  <c r="D87" i="15"/>
  <c r="D21" i="12"/>
  <c r="D94" i="15"/>
  <c r="D22" i="12"/>
  <c r="D98" i="15"/>
  <c r="D23" i="12"/>
  <c r="D100" i="15"/>
  <c r="D24" i="12"/>
  <c r="D107" i="15"/>
  <c r="D25" i="12"/>
  <c r="D108" i="15"/>
  <c r="D26" i="12"/>
  <c r="D112" i="15"/>
  <c r="D27" i="12"/>
  <c r="D114" i="15"/>
  <c r="D28" i="12"/>
  <c r="D115" i="15"/>
  <c r="D29" i="12"/>
  <c r="D117" i="15"/>
  <c r="D30" i="12"/>
  <c r="D120" i="15"/>
  <c r="D31" i="12"/>
  <c r="D122" i="15"/>
  <c r="D32" i="12"/>
  <c r="D125" i="15"/>
  <c r="D33" i="12"/>
  <c r="D130" i="15"/>
  <c r="D34" i="12"/>
  <c r="D131" i="15"/>
  <c r="D35" i="12"/>
  <c r="D134" i="15"/>
  <c r="D36" i="12"/>
  <c r="D135" i="15"/>
  <c r="D37" i="12"/>
  <c r="D137" i="15"/>
  <c r="D38" i="12"/>
  <c r="D138" i="15"/>
  <c r="D39" i="12"/>
  <c r="D140" i="15"/>
  <c r="D40" i="12"/>
  <c r="D142" i="15"/>
  <c r="D41" i="12"/>
  <c r="D144" i="15"/>
  <c r="D42" i="12"/>
  <c r="D146" i="15"/>
  <c r="D43" i="12"/>
  <c r="D151" i="15"/>
  <c r="D44" i="12"/>
  <c r="D152" i="15"/>
  <c r="D45" i="12"/>
  <c r="D159" i="15"/>
  <c r="D46" i="12"/>
  <c r="D161" i="15"/>
  <c r="D47" i="12"/>
  <c r="D162" i="15"/>
  <c r="D48" i="12"/>
  <c r="D163" i="15"/>
  <c r="D49" i="12"/>
  <c r="D164" i="15"/>
  <c r="D50" i="12"/>
  <c r="D169" i="15"/>
  <c r="D51" i="12"/>
  <c r="D177" i="15"/>
  <c r="D52" i="12"/>
  <c r="D186" i="15"/>
  <c r="D53" i="12"/>
  <c r="D190" i="15"/>
  <c r="D54" i="12"/>
  <c r="D191" i="15"/>
  <c r="D55" i="12"/>
  <c r="D206" i="15"/>
  <c r="D56" i="12"/>
  <c r="D207" i="15"/>
  <c r="D57" i="12"/>
  <c r="D208" i="15"/>
  <c r="D58" i="12"/>
  <c r="D210" i="15"/>
  <c r="D59" i="12"/>
  <c r="D211" i="15"/>
  <c r="D60" i="12"/>
  <c r="D220" i="15"/>
  <c r="D61" i="12"/>
  <c r="D223" i="15"/>
  <c r="A56" i="11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A58" i="11"/>
  <c r="D2" i="11"/>
  <c r="D5" i="15"/>
  <c r="D3" i="11"/>
  <c r="D51" i="15"/>
  <c r="D4" i="11"/>
  <c r="D72" i="15"/>
  <c r="D5" i="11"/>
  <c r="D110" i="15"/>
  <c r="D6" i="11"/>
  <c r="D113" i="15"/>
  <c r="D7" i="11"/>
  <c r="D143" i="15"/>
  <c r="D8" i="11"/>
  <c r="D150" i="15"/>
  <c r="D9" i="11"/>
  <c r="D166" i="15"/>
  <c r="D10" i="11"/>
  <c r="D167" i="15"/>
  <c r="D11" i="11"/>
  <c r="D168" i="15"/>
  <c r="D12" i="11"/>
  <c r="D174" i="15"/>
  <c r="D13" i="11"/>
  <c r="D178" i="15"/>
  <c r="D14" i="11"/>
  <c r="D221" i="15"/>
  <c r="D15" i="11"/>
  <c r="D222" i="15"/>
  <c r="A54" i="10"/>
  <c r="E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A56" i="10"/>
  <c r="D2" i="10"/>
  <c r="D16" i="15"/>
  <c r="D3" i="10"/>
  <c r="D17" i="15"/>
  <c r="D4" i="10"/>
  <c r="D27" i="15"/>
  <c r="D5" i="10"/>
  <c r="D66" i="15"/>
  <c r="D6" i="10"/>
  <c r="D75" i="15"/>
  <c r="D7" i="10"/>
  <c r="D79" i="15"/>
  <c r="D8" i="10"/>
  <c r="D92" i="15"/>
  <c r="D9" i="10"/>
  <c r="D106" i="15"/>
  <c r="D10" i="10"/>
  <c r="D123" i="15"/>
  <c r="D11" i="10"/>
  <c r="D145" i="15"/>
  <c r="D12" i="10"/>
  <c r="D155" i="15"/>
  <c r="D13" i="10"/>
  <c r="D182" i="15"/>
  <c r="D14" i="10"/>
  <c r="D183" i="15"/>
  <c r="D15" i="10"/>
  <c r="D202" i="15"/>
  <c r="D16" i="10"/>
  <c r="D204" i="15"/>
  <c r="D17" i="10"/>
  <c r="D228" i="15"/>
  <c r="A47" i="9"/>
  <c r="E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A49" i="9"/>
  <c r="D2" i="9"/>
  <c r="D8" i="15"/>
  <c r="D3" i="9"/>
  <c r="D30" i="15"/>
  <c r="D4" i="9"/>
  <c r="D34" i="15"/>
  <c r="D5" i="9"/>
  <c r="D64" i="15"/>
  <c r="D6" i="9"/>
  <c r="D97" i="15"/>
  <c r="D7" i="9"/>
  <c r="D102" i="15"/>
  <c r="D8" i="9"/>
  <c r="D124" i="15"/>
  <c r="D9" i="9"/>
  <c r="D127" i="15"/>
  <c r="D10" i="9"/>
  <c r="D128" i="15"/>
  <c r="D11" i="9"/>
  <c r="D129" i="15"/>
  <c r="D12" i="9"/>
  <c r="D136" i="15"/>
  <c r="D13" i="9"/>
  <c r="D165" i="15"/>
  <c r="D14" i="9"/>
  <c r="D195" i="15"/>
  <c r="A57" i="8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A59" i="8"/>
  <c r="D2" i="8"/>
  <c r="D13" i="15"/>
  <c r="D3" i="8"/>
  <c r="D18" i="15"/>
  <c r="D4" i="8"/>
  <c r="D20" i="15"/>
  <c r="D5" i="8"/>
  <c r="D28" i="15"/>
  <c r="D6" i="8"/>
  <c r="D41" i="15"/>
  <c r="D7" i="8"/>
  <c r="D42" i="15"/>
  <c r="D8" i="8"/>
  <c r="D43" i="15"/>
  <c r="D9" i="8"/>
  <c r="D48" i="15"/>
  <c r="D10" i="8"/>
  <c r="D67" i="15"/>
  <c r="D11" i="8"/>
  <c r="D71" i="15"/>
  <c r="D12" i="8"/>
  <c r="D77" i="15"/>
  <c r="D13" i="8"/>
  <c r="D82" i="15"/>
  <c r="D14" i="8"/>
  <c r="D90" i="15"/>
  <c r="D15" i="8"/>
  <c r="D93" i="15"/>
  <c r="D16" i="8"/>
  <c r="D105" i="15"/>
  <c r="D17" i="8"/>
  <c r="D175" i="15"/>
  <c r="D18" i="8"/>
  <c r="D199" i="15"/>
  <c r="D19" i="8"/>
  <c r="D200" i="15"/>
  <c r="D20" i="8"/>
  <c r="D203" i="15"/>
  <c r="D21" i="8"/>
  <c r="D224" i="15"/>
  <c r="A39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A41" i="7"/>
  <c r="D2" i="7"/>
  <c r="D7" i="15"/>
  <c r="D3" i="7"/>
  <c r="D63" i="15"/>
  <c r="D4" i="7"/>
  <c r="D68" i="15"/>
  <c r="D5" i="7"/>
  <c r="D74" i="15"/>
  <c r="D6" i="7"/>
  <c r="D83" i="15"/>
  <c r="D7" i="7"/>
  <c r="D118" i="15"/>
  <c r="D8" i="7"/>
  <c r="D139" i="15"/>
  <c r="D9" i="7"/>
  <c r="D153" i="15"/>
  <c r="D10" i="7"/>
  <c r="D176" i="15"/>
  <c r="D11" i="7"/>
  <c r="D189" i="15"/>
  <c r="D12" i="7"/>
  <c r="D193" i="15"/>
  <c r="D13" i="7"/>
  <c r="D194" i="15"/>
  <c r="D14" i="7"/>
  <c r="D217" i="15"/>
  <c r="D15" i="7"/>
  <c r="D225" i="15"/>
  <c r="D34" i="7"/>
  <c r="D406" i="19"/>
  <c r="D33" i="7"/>
  <c r="D404" i="19"/>
  <c r="D32" i="7"/>
  <c r="D399" i="19"/>
  <c r="D31" i="7"/>
  <c r="D395" i="19"/>
  <c r="D30" i="7"/>
  <c r="D375" i="19"/>
  <c r="D29" i="7"/>
  <c r="D372" i="19"/>
  <c r="D28" i="7"/>
  <c r="D359" i="19"/>
  <c r="D27" i="7"/>
  <c r="D339" i="19"/>
  <c r="D26" i="7"/>
  <c r="D327" i="19"/>
  <c r="D25" i="7"/>
  <c r="D323" i="19"/>
  <c r="D24" i="7"/>
  <c r="D319" i="19"/>
  <c r="D23" i="7"/>
  <c r="D311" i="19"/>
  <c r="D22" i="7"/>
  <c r="D296" i="19"/>
  <c r="D21" i="7"/>
  <c r="D289" i="19"/>
  <c r="D20" i="7"/>
  <c r="D276" i="19"/>
  <c r="D19" i="7"/>
  <c r="D273" i="19"/>
  <c r="D18" i="7"/>
  <c r="D245" i="19"/>
  <c r="D17" i="7"/>
  <c r="D240" i="19"/>
  <c r="D16" i="7"/>
  <c r="D238" i="19"/>
  <c r="D225" i="19"/>
  <c r="D217" i="19"/>
  <c r="D194" i="19"/>
  <c r="D193" i="19"/>
  <c r="D189" i="19"/>
  <c r="D176" i="19"/>
  <c r="D153" i="19"/>
  <c r="D139" i="19"/>
  <c r="D118" i="19"/>
  <c r="D83" i="19"/>
  <c r="D74" i="19"/>
  <c r="D68" i="19"/>
  <c r="D63" i="19"/>
  <c r="D7" i="19"/>
  <c r="D52" i="8"/>
  <c r="D450" i="19"/>
  <c r="D51" i="8"/>
  <c r="D431" i="19"/>
  <c r="D50" i="8"/>
  <c r="D429" i="19"/>
  <c r="D49" i="8"/>
  <c r="D428" i="19"/>
  <c r="D48" i="8"/>
  <c r="D427" i="19"/>
  <c r="D47" i="8"/>
  <c r="D417" i="19"/>
  <c r="D46" i="8"/>
  <c r="D410" i="19"/>
  <c r="D45" i="8"/>
  <c r="D400" i="19"/>
  <c r="D44" i="8"/>
  <c r="D396" i="19"/>
  <c r="D43" i="8"/>
  <c r="D388" i="19"/>
  <c r="D42" i="8"/>
  <c r="D381" i="19"/>
  <c r="D41" i="8"/>
  <c r="D378" i="19"/>
  <c r="D40" i="8"/>
  <c r="D371" i="19"/>
  <c r="D39" i="8"/>
  <c r="D367" i="19"/>
  <c r="D38" i="8"/>
  <c r="D365" i="19"/>
  <c r="D37" i="8"/>
  <c r="D354" i="19"/>
  <c r="D36" i="8"/>
  <c r="D341" i="19"/>
  <c r="D35" i="8"/>
  <c r="D328" i="19"/>
  <c r="D34" i="8"/>
  <c r="D326" i="19"/>
  <c r="D33" i="8"/>
  <c r="D324" i="19"/>
  <c r="D32" i="8"/>
  <c r="D322" i="19"/>
  <c r="D31" i="8"/>
  <c r="D317" i="19"/>
  <c r="D30" i="8"/>
  <c r="D314" i="19"/>
  <c r="D29" i="8"/>
  <c r="D313" i="19"/>
  <c r="D28" i="8"/>
  <c r="D299" i="19"/>
  <c r="D27" i="8"/>
  <c r="D291" i="19"/>
  <c r="D26" i="8"/>
  <c r="D280" i="19"/>
  <c r="D25" i="8"/>
  <c r="D274" i="19"/>
  <c r="D24" i="8"/>
  <c r="D256" i="19"/>
  <c r="D23" i="8"/>
  <c r="D244" i="19"/>
  <c r="D22" i="8"/>
  <c r="D234" i="19"/>
  <c r="D224" i="19"/>
  <c r="D203" i="19"/>
  <c r="D200" i="19"/>
  <c r="D199" i="19"/>
  <c r="D175" i="19"/>
  <c r="D105" i="19"/>
  <c r="D93" i="19"/>
  <c r="D90" i="19"/>
  <c r="D82" i="19"/>
  <c r="D77" i="19"/>
  <c r="D71" i="19"/>
  <c r="D67" i="19"/>
  <c r="D48" i="19"/>
  <c r="D43" i="19"/>
  <c r="D42" i="19"/>
  <c r="D41" i="19"/>
  <c r="D28" i="19"/>
  <c r="D20" i="19"/>
  <c r="D18" i="19"/>
  <c r="D13" i="19"/>
  <c r="D42" i="9"/>
  <c r="D500" i="19"/>
  <c r="D41" i="9"/>
  <c r="D499" i="19"/>
  <c r="D40" i="9"/>
  <c r="D497" i="19"/>
  <c r="D39" i="9"/>
  <c r="D490" i="19"/>
  <c r="D38" i="9"/>
  <c r="D489" i="19"/>
  <c r="D37" i="9"/>
  <c r="D485" i="19"/>
  <c r="D36" i="9"/>
  <c r="D484" i="19"/>
  <c r="D35" i="9"/>
  <c r="D479" i="19"/>
  <c r="D34" i="9"/>
  <c r="D475" i="19"/>
  <c r="D33" i="9"/>
  <c r="D474" i="19"/>
  <c r="D32" i="9"/>
  <c r="D470" i="19"/>
  <c r="D31" i="9"/>
  <c r="D469" i="19"/>
  <c r="D30" i="9"/>
  <c r="D465" i="19"/>
  <c r="D29" i="9"/>
  <c r="D464" i="19"/>
  <c r="D28" i="9"/>
  <c r="D458" i="19"/>
  <c r="D27" i="9"/>
  <c r="D433" i="19"/>
  <c r="D26" i="9"/>
  <c r="D430" i="19"/>
  <c r="D25" i="9"/>
  <c r="D405" i="19"/>
  <c r="D24" i="9"/>
  <c r="D398" i="19"/>
  <c r="D23" i="9"/>
  <c r="D394" i="19"/>
  <c r="D22" i="9"/>
  <c r="D391" i="19"/>
  <c r="D21" i="9"/>
  <c r="D364" i="19"/>
  <c r="D20" i="9"/>
  <c r="D316" i="19"/>
  <c r="D19" i="9"/>
  <c r="D279" i="19"/>
  <c r="D18" i="9"/>
  <c r="D268" i="19"/>
  <c r="D17" i="9"/>
  <c r="D241" i="19"/>
  <c r="D16" i="9"/>
  <c r="D237" i="19"/>
  <c r="D15" i="9"/>
  <c r="D223" i="19"/>
  <c r="D195" i="19"/>
  <c r="D165" i="19"/>
  <c r="D136" i="19"/>
  <c r="D129" i="19"/>
  <c r="D128" i="19"/>
  <c r="D127" i="19"/>
  <c r="D124" i="19"/>
  <c r="D102" i="19"/>
  <c r="D97" i="19"/>
  <c r="D64" i="19"/>
  <c r="D34" i="19"/>
  <c r="D30" i="19"/>
  <c r="D8" i="19"/>
  <c r="D49" i="10"/>
  <c r="D482" i="19"/>
  <c r="D48" i="10"/>
  <c r="D481" i="19"/>
  <c r="D47" i="10"/>
  <c r="D480" i="19"/>
  <c r="D46" i="10"/>
  <c r="D477" i="19"/>
  <c r="D45" i="10"/>
  <c r="D473" i="19"/>
  <c r="D44" i="10"/>
  <c r="D472" i="19"/>
  <c r="D43" i="10"/>
  <c r="D471" i="19"/>
  <c r="D42" i="10"/>
  <c r="D468" i="19"/>
  <c r="D41" i="10"/>
  <c r="D461" i="19"/>
  <c r="D40" i="10"/>
  <c r="D460" i="19"/>
  <c r="D39" i="10"/>
  <c r="D457" i="19"/>
  <c r="D38" i="10"/>
  <c r="D455" i="19"/>
  <c r="D37" i="10"/>
  <c r="D453" i="19"/>
  <c r="D36" i="10"/>
  <c r="D442" i="19"/>
  <c r="D35" i="10"/>
  <c r="D423" i="19"/>
  <c r="D34" i="10"/>
  <c r="D422" i="19"/>
  <c r="D33" i="10"/>
  <c r="D418" i="19"/>
  <c r="D32" i="10"/>
  <c r="D415" i="19"/>
  <c r="D31" i="10"/>
  <c r="D393" i="19"/>
  <c r="D30" i="10"/>
  <c r="D385" i="19"/>
  <c r="D29" i="10"/>
  <c r="D369" i="19"/>
  <c r="D28" i="10"/>
  <c r="D366" i="19"/>
  <c r="D27" i="10"/>
  <c r="D349" i="19"/>
  <c r="D26" i="10"/>
  <c r="D344" i="19"/>
  <c r="D25" i="10"/>
  <c r="D335" i="19"/>
  <c r="D24" i="10"/>
  <c r="D305" i="19"/>
  <c r="D23" i="10"/>
  <c r="D297" i="19"/>
  <c r="D22" i="10"/>
  <c r="D288" i="19"/>
  <c r="D21" i="10"/>
  <c r="D286" i="19"/>
  <c r="D20" i="10"/>
  <c r="D281" i="19"/>
  <c r="D19" i="10"/>
  <c r="D260" i="19"/>
  <c r="D18" i="10"/>
  <c r="D239" i="19"/>
  <c r="D229" i="19"/>
  <c r="D204" i="19"/>
  <c r="D202" i="19"/>
  <c r="D183" i="19"/>
  <c r="D182" i="19"/>
  <c r="D155" i="19"/>
  <c r="D145" i="19"/>
  <c r="D123" i="19"/>
  <c r="D106" i="19"/>
  <c r="D92" i="19"/>
  <c r="D79" i="19"/>
  <c r="D75" i="19"/>
  <c r="D66" i="19"/>
  <c r="D27" i="19"/>
  <c r="D17" i="19"/>
  <c r="D16" i="19"/>
  <c r="D51" i="11"/>
  <c r="D504" i="19"/>
  <c r="D50" i="11"/>
  <c r="D503" i="19"/>
  <c r="D49" i="11"/>
  <c r="D502" i="19"/>
  <c r="D48" i="11"/>
  <c r="D501" i="19"/>
  <c r="D47" i="11"/>
  <c r="D498" i="19"/>
  <c r="D46" i="11"/>
  <c r="D496" i="19"/>
  <c r="D45" i="11"/>
  <c r="D495" i="19"/>
  <c r="D44" i="11"/>
  <c r="D494" i="19"/>
  <c r="D43" i="11"/>
  <c r="D493" i="19"/>
  <c r="D42" i="11"/>
  <c r="D492" i="19"/>
  <c r="D41" i="11"/>
  <c r="D491" i="19"/>
  <c r="D40" i="11"/>
  <c r="D488" i="19"/>
  <c r="D39" i="11"/>
  <c r="D487" i="19"/>
  <c r="D38" i="11"/>
  <c r="D486" i="19"/>
  <c r="D37" i="11"/>
  <c r="D483" i="19"/>
  <c r="D36" i="11"/>
  <c r="D478" i="19"/>
  <c r="D35" i="11"/>
  <c r="D476" i="19"/>
  <c r="D34" i="11"/>
  <c r="D449" i="19"/>
  <c r="D33" i="11"/>
  <c r="D443" i="19"/>
  <c r="D32" i="11"/>
  <c r="D439" i="19"/>
  <c r="D31" i="11"/>
  <c r="D435" i="19"/>
  <c r="D30" i="11"/>
  <c r="D420" i="19"/>
  <c r="D29" i="11"/>
  <c r="D411" i="19"/>
  <c r="D28" i="11"/>
  <c r="D409" i="19"/>
  <c r="D27" i="11"/>
  <c r="D403" i="19"/>
  <c r="D26" i="11"/>
  <c r="D390" i="19"/>
  <c r="D25" i="11"/>
  <c r="D386" i="19"/>
  <c r="D24" i="11"/>
  <c r="D374" i="19"/>
  <c r="D23" i="11"/>
  <c r="D348" i="19"/>
  <c r="D22" i="11"/>
  <c r="D325" i="19"/>
  <c r="D21" i="11"/>
  <c r="D320" i="19"/>
  <c r="D20" i="11"/>
  <c r="D308" i="19"/>
  <c r="D19" i="11"/>
  <c r="D284" i="19"/>
  <c r="D18" i="11"/>
  <c r="D261" i="19"/>
  <c r="D17" i="11"/>
  <c r="D251" i="19"/>
  <c r="D16" i="11"/>
  <c r="D243" i="19"/>
  <c r="D222" i="19"/>
  <c r="D221" i="19"/>
  <c r="D178" i="19"/>
  <c r="D174" i="19"/>
  <c r="D168" i="19"/>
  <c r="D167" i="19"/>
  <c r="D166" i="19"/>
  <c r="D150" i="19"/>
  <c r="D143" i="19"/>
  <c r="D113" i="19"/>
  <c r="D110" i="19"/>
  <c r="D72" i="19"/>
  <c r="D51" i="19"/>
  <c r="D5" i="19"/>
  <c r="D119" i="12"/>
  <c r="D467" i="19"/>
  <c r="D118" i="12"/>
  <c r="D466" i="19"/>
  <c r="D117" i="12"/>
  <c r="D463" i="19"/>
  <c r="D116" i="12"/>
  <c r="D462" i="19"/>
  <c r="D115" i="12"/>
  <c r="D459" i="19"/>
  <c r="D114" i="12"/>
  <c r="D456" i="19"/>
  <c r="D113" i="12"/>
  <c r="D454" i="19"/>
  <c r="D112" i="12"/>
  <c r="D452" i="19"/>
  <c r="D111" i="12"/>
  <c r="D451" i="19"/>
  <c r="D110" i="12"/>
  <c r="D448" i="19"/>
  <c r="D109" i="12"/>
  <c r="D447" i="19"/>
  <c r="D108" i="12"/>
  <c r="D446" i="19"/>
  <c r="D107" i="12"/>
  <c r="D445" i="19"/>
  <c r="D106" i="12"/>
  <c r="D444" i="19"/>
  <c r="D105" i="12"/>
  <c r="D441" i="19"/>
  <c r="D104" i="12"/>
  <c r="D440" i="19"/>
  <c r="D103" i="12"/>
  <c r="D438" i="19"/>
  <c r="D102" i="12"/>
  <c r="D437" i="19"/>
  <c r="D101" i="12"/>
  <c r="D436" i="19"/>
  <c r="D100" i="12"/>
  <c r="D434" i="19"/>
  <c r="D99" i="12"/>
  <c r="D432" i="19"/>
  <c r="D98" i="12"/>
  <c r="D426" i="19"/>
  <c r="D97" i="12"/>
  <c r="D425" i="19"/>
  <c r="D96" i="12"/>
  <c r="D424" i="19"/>
  <c r="D95" i="12"/>
  <c r="D421" i="19"/>
  <c r="D94" i="12"/>
  <c r="D419" i="19"/>
  <c r="D93" i="12"/>
  <c r="D416" i="19"/>
  <c r="D92" i="12"/>
  <c r="D414" i="19"/>
  <c r="D91" i="12"/>
  <c r="D413" i="19"/>
  <c r="D90" i="12"/>
  <c r="D412" i="19"/>
  <c r="D89" i="12"/>
  <c r="D408" i="19"/>
  <c r="D88" i="12"/>
  <c r="D407" i="19"/>
  <c r="D87" i="12"/>
  <c r="D402" i="19"/>
  <c r="D86" i="12"/>
  <c r="D397" i="19"/>
  <c r="D85" i="12"/>
  <c r="D392" i="19"/>
  <c r="D84" i="12"/>
  <c r="D389" i="19"/>
  <c r="D83" i="12"/>
  <c r="D387" i="19"/>
  <c r="D82" i="12"/>
  <c r="D384" i="19"/>
  <c r="D81" i="12"/>
  <c r="D383" i="19"/>
  <c r="D80" i="12"/>
  <c r="D382" i="19"/>
  <c r="D79" i="12"/>
  <c r="D362" i="19"/>
  <c r="D78" i="12"/>
  <c r="D357" i="19"/>
  <c r="D77" i="12"/>
  <c r="D356" i="19"/>
  <c r="D76" i="12"/>
  <c r="D353" i="19"/>
  <c r="D75" i="12"/>
  <c r="D346" i="19"/>
  <c r="D74" i="12"/>
  <c r="D336" i="19"/>
  <c r="D73" i="12"/>
  <c r="D334" i="19"/>
  <c r="D72" i="12"/>
  <c r="D332" i="19"/>
  <c r="D71" i="12"/>
  <c r="D331" i="19"/>
  <c r="D70" i="12"/>
  <c r="D315" i="19"/>
  <c r="D69" i="12"/>
  <c r="D303" i="19"/>
  <c r="D68" i="12"/>
  <c r="D285" i="19"/>
  <c r="D67" i="12"/>
  <c r="D283" i="19"/>
  <c r="D66" i="12"/>
  <c r="D266" i="19"/>
  <c r="D65" i="12"/>
  <c r="D257" i="19"/>
  <c r="D64" i="12"/>
  <c r="D255" i="19"/>
  <c r="D63" i="12"/>
  <c r="D250" i="19"/>
  <c r="D62" i="12"/>
  <c r="D232" i="19"/>
  <c r="D228" i="19"/>
  <c r="D220" i="19"/>
  <c r="D211" i="19"/>
  <c r="D210" i="19"/>
  <c r="D208" i="19"/>
  <c r="D207" i="19"/>
  <c r="D206" i="19"/>
  <c r="D191" i="19"/>
  <c r="D190" i="19"/>
  <c r="D186" i="19"/>
  <c r="D177" i="19"/>
  <c r="D169" i="19"/>
  <c r="D164" i="19"/>
  <c r="D163" i="19"/>
  <c r="D162" i="19"/>
  <c r="D161" i="19"/>
  <c r="D159" i="19"/>
  <c r="D152" i="19"/>
  <c r="D151" i="19"/>
  <c r="D146" i="19"/>
  <c r="D144" i="19"/>
  <c r="D142" i="19"/>
  <c r="D140" i="19"/>
  <c r="D138" i="19"/>
  <c r="D137" i="19"/>
  <c r="D135" i="19"/>
  <c r="D134" i="19"/>
  <c r="D131" i="19"/>
  <c r="D130" i="19"/>
  <c r="D125" i="19"/>
  <c r="D122" i="19"/>
  <c r="D120" i="19"/>
  <c r="D117" i="19"/>
  <c r="D115" i="19"/>
  <c r="D114" i="19"/>
  <c r="D112" i="19"/>
  <c r="D108" i="19"/>
  <c r="D107" i="19"/>
  <c r="D100" i="19"/>
  <c r="D98" i="19"/>
  <c r="D94" i="19"/>
  <c r="D87" i="19"/>
  <c r="D86" i="19"/>
  <c r="D84" i="19"/>
  <c r="D70" i="19"/>
  <c r="D65" i="19"/>
  <c r="D58" i="19"/>
  <c r="D56" i="19"/>
  <c r="D54" i="19"/>
  <c r="D47" i="19"/>
  <c r="D46" i="19"/>
  <c r="D45" i="19"/>
  <c r="D39" i="19"/>
  <c r="D35" i="19"/>
  <c r="D31" i="19"/>
  <c r="D11" i="19"/>
  <c r="D9" i="19"/>
  <c r="D6" i="19"/>
  <c r="D4" i="19"/>
  <c r="D3" i="19"/>
</calcChain>
</file>

<file path=xl/sharedStrings.xml><?xml version="1.0" encoding="utf-8"?>
<sst xmlns="http://schemas.openxmlformats.org/spreadsheetml/2006/main" count="2530" uniqueCount="642">
  <si>
    <t>Name</t>
  </si>
  <si>
    <t>FPTS</t>
  </si>
  <si>
    <t>PPPA</t>
  </si>
  <si>
    <t>AB</t>
  </si>
  <si>
    <t>PA</t>
  </si>
  <si>
    <t>H</t>
  </si>
  <si>
    <t>1B</t>
  </si>
  <si>
    <t>2B</t>
  </si>
  <si>
    <t>3B</t>
  </si>
  <si>
    <t>HR</t>
  </si>
  <si>
    <t>RBI</t>
  </si>
  <si>
    <t>R</t>
  </si>
  <si>
    <t>SB</t>
  </si>
  <si>
    <t>CS</t>
  </si>
  <si>
    <t>HBP</t>
  </si>
  <si>
    <t>SF</t>
  </si>
  <si>
    <t>BB</t>
  </si>
  <si>
    <t>SO</t>
  </si>
  <si>
    <t>TB</t>
  </si>
  <si>
    <t>AVG</t>
  </si>
  <si>
    <t>G</t>
  </si>
  <si>
    <t>Paul Goldschmidt</t>
  </si>
  <si>
    <t>Mike Trout</t>
  </si>
  <si>
    <t>Bryce Harper</t>
  </si>
  <si>
    <t>Miguel Cabrera</t>
  </si>
  <si>
    <t>Josh Donaldson</t>
  </si>
  <si>
    <t>Jose Bautista</t>
  </si>
  <si>
    <t>Manny Machado</t>
  </si>
  <si>
    <t>Anthony Rizzo</t>
  </si>
  <si>
    <t>Mookie Betts</t>
  </si>
  <si>
    <t>Edwin Encarnacion</t>
  </si>
  <si>
    <t>Nolan Arenado</t>
  </si>
  <si>
    <t>Andrew McCutchen</t>
  </si>
  <si>
    <t>Jose Altuve</t>
  </si>
  <si>
    <t>Joey Votto</t>
  </si>
  <si>
    <t>Albert Pujols</t>
  </si>
  <si>
    <t>Jose Abreu</t>
  </si>
  <si>
    <t>Prince Fielder</t>
  </si>
  <si>
    <t>Buster Posey</t>
  </si>
  <si>
    <t>Carlos Correa</t>
  </si>
  <si>
    <t>A.J. Pollock</t>
  </si>
  <si>
    <t>Robinson Cano</t>
  </si>
  <si>
    <t>Giancarlo Stanton</t>
  </si>
  <si>
    <t>Matt Carpenter</t>
  </si>
  <si>
    <t>Freddie Freeman</t>
  </si>
  <si>
    <t>David Ortiz</t>
  </si>
  <si>
    <t>Ian Kinsler</t>
  </si>
  <si>
    <t>Eric Hosmer</t>
  </si>
  <si>
    <t>Jason Heyward</t>
  </si>
  <si>
    <t>Kyle Seager</t>
  </si>
  <si>
    <t>Adrian Beltre</t>
  </si>
  <si>
    <t>Michael Brantley</t>
  </si>
  <si>
    <t>Adrian Gonzalez</t>
  </si>
  <si>
    <t>Adam Jones</t>
  </si>
  <si>
    <t>Charlie Blackmon</t>
  </si>
  <si>
    <t>Ryan Braun</t>
  </si>
  <si>
    <t>Justin Upton</t>
  </si>
  <si>
    <t>Yoenis Cespedes</t>
  </si>
  <si>
    <t>Carlos Santana</t>
  </si>
  <si>
    <t>Chris Davis</t>
  </si>
  <si>
    <t>Kris Bryant</t>
  </si>
  <si>
    <t>Adam Eaton</t>
  </si>
  <si>
    <t>Brian Dozier</t>
  </si>
  <si>
    <t>Nelson Cruz</t>
  </si>
  <si>
    <t>Victor Martinez</t>
  </si>
  <si>
    <t>J.D. Martinez</t>
  </si>
  <si>
    <t>Todd Frazier</t>
  </si>
  <si>
    <t>Josh Reddick</t>
  </si>
  <si>
    <t>Daniel Murphy</t>
  </si>
  <si>
    <t>Melky Cabrera</t>
  </si>
  <si>
    <t>Evan Longoria</t>
  </si>
  <si>
    <t>Ben Zobrist</t>
  </si>
  <si>
    <t>Xander Bogaerts</t>
  </si>
  <si>
    <t>Carlos Gonzalez</t>
  </si>
  <si>
    <t>Kendrys Morales</t>
  </si>
  <si>
    <t>Dustin Pedroia</t>
  </si>
  <si>
    <t>Mike Moustakas</t>
  </si>
  <si>
    <t>Francisco Lindor</t>
  </si>
  <si>
    <t>Jason Kipnis</t>
  </si>
  <si>
    <t>Lorenzo Cain</t>
  </si>
  <si>
    <t>Starling Marte</t>
  </si>
  <si>
    <t>Dee Gordon</t>
  </si>
  <si>
    <t>Anthony Rendon</t>
  </si>
  <si>
    <t>Maikel Franco</t>
  </si>
  <si>
    <t>Nick Markakis</t>
  </si>
  <si>
    <t>Rougned Odor</t>
  </si>
  <si>
    <t>Ben Revere</t>
  </si>
  <si>
    <t>Gregory Polanco</t>
  </si>
  <si>
    <t>David Peralta</t>
  </si>
  <si>
    <t>Yasiel Puig</t>
  </si>
  <si>
    <t>Kole Calhoun</t>
  </si>
  <si>
    <t>Shin-Soo Choo</t>
  </si>
  <si>
    <t>Matt Kemp</t>
  </si>
  <si>
    <t>Jacoby Ellsbury</t>
  </si>
  <si>
    <t>Christian Yelich</t>
  </si>
  <si>
    <t>Hunter Pence</t>
  </si>
  <si>
    <t>Curtis Granderson</t>
  </si>
  <si>
    <t>Matt Duffy</t>
  </si>
  <si>
    <t>Miguel Sano</t>
  </si>
  <si>
    <t>Neil Walker</t>
  </si>
  <si>
    <t>Hanley Ramirez</t>
  </si>
  <si>
    <t>Brett Gardner</t>
  </si>
  <si>
    <t>Elvis Andrus</t>
  </si>
  <si>
    <t>Matt Holliday</t>
  </si>
  <si>
    <t>Kyle Schwarber</t>
  </si>
  <si>
    <t>Troy Tulowitzki</t>
  </si>
  <si>
    <t>Jonathan Lucroy</t>
  </si>
  <si>
    <t>Lucas Duda</t>
  </si>
  <si>
    <t>Joe Panik</t>
  </si>
  <si>
    <t>Kevin Pillar</t>
  </si>
  <si>
    <t>Alex Gordon</t>
  </si>
  <si>
    <t>Ender Inciarte</t>
  </si>
  <si>
    <t>Carlos Gomez</t>
  </si>
  <si>
    <t>Trevor Plouffe</t>
  </si>
  <si>
    <t>Jay Bruce</t>
  </si>
  <si>
    <t>George Springer</t>
  </si>
  <si>
    <t>Denard Span</t>
  </si>
  <si>
    <t>Martin Prado</t>
  </si>
  <si>
    <t>Gerardo Parra</t>
  </si>
  <si>
    <t>Raimel Tapia</t>
  </si>
  <si>
    <t>Corey Seager</t>
  </si>
  <si>
    <t>Hyun-soo Kim</t>
  </si>
  <si>
    <t>Adam Lind</t>
  </si>
  <si>
    <t>Brian McCann</t>
  </si>
  <si>
    <t>Evan Gattis</t>
  </si>
  <si>
    <t>Dexter Fowler</t>
  </si>
  <si>
    <t>Andrelton Simmons</t>
  </si>
  <si>
    <t>DJ LeMahieu</t>
  </si>
  <si>
    <t>Mark Teixeira</t>
  </si>
  <si>
    <t>Joe Mauer</t>
  </si>
  <si>
    <t>Erick Aybar</t>
  </si>
  <si>
    <t>Kolten Wong</t>
  </si>
  <si>
    <t>Jhonny Peralta</t>
  </si>
  <si>
    <t>Brandon Phillips</t>
  </si>
  <si>
    <t>Pablo Sandoval</t>
  </si>
  <si>
    <t>Salvador Perez</t>
  </si>
  <si>
    <t>Billy Burns</t>
  </si>
  <si>
    <t>Starlin Castro</t>
  </si>
  <si>
    <t>Alexei Ramirez</t>
  </si>
  <si>
    <t>Yangervis Solarte</t>
  </si>
  <si>
    <t>Alcides Escobar</t>
  </si>
  <si>
    <t>Josh Harrison</t>
  </si>
  <si>
    <t>Stephen Piscotty</t>
  </si>
  <si>
    <t>Delino DeShields</t>
  </si>
  <si>
    <t>Howie Kendrick</t>
  </si>
  <si>
    <t>Nori Aoki</t>
  </si>
  <si>
    <t>Brandon Belt</t>
  </si>
  <si>
    <t>Yunel Escobar</t>
  </si>
  <si>
    <t>Billy Butler</t>
  </si>
  <si>
    <t>Alex Rodriguez</t>
  </si>
  <si>
    <t>Justin Bour</t>
  </si>
  <si>
    <t>Kevin Kiermaier</t>
  </si>
  <si>
    <t>Carlos Beltran</t>
  </si>
  <si>
    <t>Jose Reyes</t>
  </si>
  <si>
    <t>Michael Conforto</t>
  </si>
  <si>
    <t>Khris Davis</t>
  </si>
  <si>
    <t>Marcus Semien</t>
  </si>
  <si>
    <t>Jayson Werth</t>
  </si>
  <si>
    <t>Mark Trumbo</t>
  </si>
  <si>
    <t>Corey Dickerson</t>
  </si>
  <si>
    <t>Nick Castellanos</t>
  </si>
  <si>
    <t>Byung-ho Park</t>
  </si>
  <si>
    <t>Justin Turner</t>
  </si>
  <si>
    <t>Asdrubal Cabrera</t>
  </si>
  <si>
    <t>Logan Forsythe</t>
  </si>
  <si>
    <t>Torii Hunter</t>
  </si>
  <si>
    <t>Didi Gregorius</t>
  </si>
  <si>
    <t>Brandon Crawford</t>
  </si>
  <si>
    <t>Ryan Zimmerman</t>
  </si>
  <si>
    <t>Marcell Ozuna</t>
  </si>
  <si>
    <t>Billy Hamilton</t>
  </si>
  <si>
    <t>Stephen Vogt</t>
  </si>
  <si>
    <t>Chase Headley</t>
  </si>
  <si>
    <t>Russell Martin</t>
  </si>
  <si>
    <t>Luis Valbuena</t>
  </si>
  <si>
    <t>Wil Myers</t>
  </si>
  <si>
    <t>Jean Segura</t>
  </si>
  <si>
    <t>Mitch Moreland</t>
  </si>
  <si>
    <t>Jonathan Schoop</t>
  </si>
  <si>
    <t>Jose Ramirez</t>
  </si>
  <si>
    <t>Ian Desmond</t>
  </si>
  <si>
    <t>Brad Miller</t>
  </si>
  <si>
    <t>Ketel Marte</t>
  </si>
  <si>
    <t>Johnny Giavotella</t>
  </si>
  <si>
    <t>David Wright</t>
  </si>
  <si>
    <t>Chris Carter</t>
  </si>
  <si>
    <t>Joc Pederson</t>
  </si>
  <si>
    <t>Randal Grichuk</t>
  </si>
  <si>
    <t>Travis d'Arnaud</t>
  </si>
  <si>
    <t>Brett Lawrie</t>
  </si>
  <si>
    <t>Jed Lowrie</t>
  </si>
  <si>
    <t>Aramis Ramirez</t>
  </si>
  <si>
    <t>Eddie Rosario</t>
  </si>
  <si>
    <t>Pedro Alvarez</t>
  </si>
  <si>
    <t>Gregory Bird</t>
  </si>
  <si>
    <t>Yadier Molina</t>
  </si>
  <si>
    <t>Danny Valencia</t>
  </si>
  <si>
    <t>Yonder Alonso</t>
  </si>
  <si>
    <t>Jung-ho Kang</t>
  </si>
  <si>
    <t>C.J. Cron</t>
  </si>
  <si>
    <t>Logan Morrison</t>
  </si>
  <si>
    <t>James Loney</t>
  </si>
  <si>
    <t>Jose Iglesias</t>
  </si>
  <si>
    <t>Odubel Herrera</t>
  </si>
  <si>
    <t>Addison Russell</t>
  </si>
  <si>
    <t>Scooter Gennett</t>
  </si>
  <si>
    <t>Eugenio Suarez</t>
  </si>
  <si>
    <t>Jorge Soler</t>
  </si>
  <si>
    <t>Cameron Maybin</t>
  </si>
  <si>
    <t>J.T. Realmuto</t>
  </si>
  <si>
    <t>Andre Ethier</t>
  </si>
  <si>
    <t>Yasmani Grandal</t>
  </si>
  <si>
    <t>Jimmy Rollins</t>
  </si>
  <si>
    <t>Derek Norris</t>
  </si>
  <si>
    <t>Devon Travis</t>
  </si>
  <si>
    <t>Seth Smith</t>
  </si>
  <si>
    <t>Lonnie Chisenhall</t>
  </si>
  <si>
    <t>Avisail Garcia</t>
  </si>
  <si>
    <t>Adam LaRoche</t>
  </si>
  <si>
    <t>Eduardo Escobar</t>
  </si>
  <si>
    <t>Adeiny Hechavarria</t>
  </si>
  <si>
    <t>Austin Jackson</t>
  </si>
  <si>
    <t>A.J. Reed</t>
  </si>
  <si>
    <t>Justin Morneau</t>
  </si>
  <si>
    <t>Aaron Altherr</t>
  </si>
  <si>
    <t>Jackie Bradley Jr.</t>
  </si>
  <si>
    <t>Zack Cozart</t>
  </si>
  <si>
    <t>Wilson Ramos</t>
  </si>
  <si>
    <t>Brandon Moss</t>
  </si>
  <si>
    <t>Ryan Howard</t>
  </si>
  <si>
    <t>J.J. Hardy</t>
  </si>
  <si>
    <t>Wilmer Flores</t>
  </si>
  <si>
    <t>Matt Wieters</t>
  </si>
  <si>
    <t>John Jaso</t>
  </si>
  <si>
    <t>Colby Rasmus</t>
  </si>
  <si>
    <t>Yan Gomes</t>
  </si>
  <si>
    <t>Steven Souza</t>
  </si>
  <si>
    <t>Alex Rios</t>
  </si>
  <si>
    <t>Mark Canha</t>
  </si>
  <si>
    <t>Freddy Galvis</t>
  </si>
  <si>
    <t>Marlon Byrd</t>
  </si>
  <si>
    <t>Jake Lamb</t>
  </si>
  <si>
    <t>Rusney Castillo</t>
  </si>
  <si>
    <t>Angel Pagan</t>
  </si>
  <si>
    <t>Jace Peterson</t>
  </si>
  <si>
    <t>Francisco Cervelli</t>
  </si>
  <si>
    <t>David Freese</t>
  </si>
  <si>
    <t>Adonis Garcia</t>
  </si>
  <si>
    <t>Mike Napoli</t>
  </si>
  <si>
    <t>Jordy Mercer</t>
  </si>
  <si>
    <t>Hector Olivera</t>
  </si>
  <si>
    <t>Brock Holt</t>
  </si>
  <si>
    <t>Chase Utley</t>
  </si>
  <si>
    <t>Hitting Categories</t>
  </si>
  <si>
    <t>Points</t>
  </si>
  <si>
    <t>Run Scored</t>
  </si>
  <si>
    <t>Strikeout</t>
  </si>
  <si>
    <t>Walk</t>
  </si>
  <si>
    <t>Hit By Pitch</t>
  </si>
  <si>
    <t>Stolen Base</t>
  </si>
  <si>
    <t>Caught Stealing</t>
  </si>
  <si>
    <t>Sacrifice Fly</t>
  </si>
  <si>
    <t>Total Bases</t>
  </si>
  <si>
    <t>At Bat</t>
  </si>
  <si>
    <t>Plate Appearances</t>
  </si>
  <si>
    <t>Hits</t>
  </si>
  <si>
    <t>POS</t>
  </si>
  <si>
    <t>OF</t>
  </si>
  <si>
    <t>DH</t>
  </si>
  <si>
    <t>C</t>
  </si>
  <si>
    <t>SS</t>
  </si>
  <si>
    <t>RE</t>
  </si>
  <si>
    <t>Pitching Categories</t>
  </si>
  <si>
    <t>Win</t>
  </si>
  <si>
    <t>Loss</t>
  </si>
  <si>
    <t>Save</t>
  </si>
  <si>
    <t>Blown Save</t>
  </si>
  <si>
    <t>Inning Pitched</t>
  </si>
  <si>
    <t>ER</t>
  </si>
  <si>
    <t>Hit</t>
  </si>
  <si>
    <t>Hold</t>
  </si>
  <si>
    <t>Quality Start</t>
  </si>
  <si>
    <t>Complete Game</t>
  </si>
  <si>
    <t>Shutout</t>
  </si>
  <si>
    <t>No Hitter</t>
  </si>
  <si>
    <t>Perfect Game</t>
  </si>
  <si>
    <t>Hit Batsman</t>
  </si>
  <si>
    <t>Intentional Walk</t>
  </si>
  <si>
    <t>Wild Pitch</t>
  </si>
  <si>
    <t>Cycle</t>
  </si>
  <si>
    <t>Balk</t>
  </si>
  <si>
    <t>Games</t>
  </si>
  <si>
    <t>Start</t>
  </si>
  <si>
    <t>Sacrifice Hit</t>
  </si>
  <si>
    <t>Run</t>
  </si>
  <si>
    <t>HR Allowed</t>
  </si>
  <si>
    <t>Pickoff</t>
  </si>
  <si>
    <t>GS</t>
  </si>
  <si>
    <t>IP</t>
  </si>
  <si>
    <t>W</t>
  </si>
  <si>
    <t>L</t>
  </si>
  <si>
    <t>K</t>
  </si>
  <si>
    <t>SV</t>
  </si>
  <si>
    <t>QS</t>
  </si>
  <si>
    <t>HOLD</t>
  </si>
  <si>
    <t>HRA</t>
  </si>
  <si>
    <t>CG</t>
  </si>
  <si>
    <t>SHO</t>
  </si>
  <si>
    <t>ERA</t>
  </si>
  <si>
    <t>WHIP</t>
  </si>
  <si>
    <t>A.J. Burnett</t>
  </si>
  <si>
    <t>A.J. Ramos</t>
  </si>
  <si>
    <t>Aaron Harang</t>
  </si>
  <si>
    <t>Aaron Nola</t>
  </si>
  <si>
    <t>Adam Wainwright</t>
  </si>
  <si>
    <t>Adam Warren</t>
  </si>
  <si>
    <t>Alex Wood</t>
  </si>
  <si>
    <t>Alfredo Simon</t>
  </si>
  <si>
    <t>Andrew Cashner</t>
  </si>
  <si>
    <t>Andrew Heaney</t>
  </si>
  <si>
    <t>Andrew Miller</t>
  </si>
  <si>
    <t>Anibal Sanchez</t>
  </si>
  <si>
    <t>Anthony DeSclafani</t>
  </si>
  <si>
    <t>Arodys Vizcaino</t>
  </si>
  <si>
    <t>Aroldis Chapman</t>
  </si>
  <si>
    <t>Bartolo Colon</t>
  </si>
  <si>
    <t>Brad Boxberger</t>
  </si>
  <si>
    <t>Brad Ziegler</t>
  </si>
  <si>
    <t>Brett Anderson</t>
  </si>
  <si>
    <t>Bud Norris</t>
  </si>
  <si>
    <t>C.J. Wilson</t>
  </si>
  <si>
    <t>Carlos Carrasco</t>
  </si>
  <si>
    <t>Carlos Martinez</t>
  </si>
  <si>
    <t>Carlos Rodon</t>
  </si>
  <si>
    <t>CC Sabathia</t>
  </si>
  <si>
    <t>Chad Bettis</t>
  </si>
  <si>
    <t>Charlie Morton</t>
  </si>
  <si>
    <t>Chase Anderson</t>
  </si>
  <si>
    <t>Chris Archer</t>
  </si>
  <si>
    <t>Chris Bassitt</t>
  </si>
  <si>
    <t>Chris Heston</t>
  </si>
  <si>
    <t>Chris Sale</t>
  </si>
  <si>
    <t>Chris Tillman</t>
  </si>
  <si>
    <t>Chris Young</t>
  </si>
  <si>
    <t>Clay Buchholz</t>
  </si>
  <si>
    <t>Clayton Kershaw</t>
  </si>
  <si>
    <t>Cody Allen</t>
  </si>
  <si>
    <t>Colby Lewis</t>
  </si>
  <si>
    <t>Cole Hamels</t>
  </si>
  <si>
    <t>Collin McHugh</t>
  </si>
  <si>
    <t>Corey Kluber</t>
  </si>
  <si>
    <t>Craig Kimbrel</t>
  </si>
  <si>
    <t>Dallas Keuchel</t>
  </si>
  <si>
    <t>Dan Haren</t>
  </si>
  <si>
    <t>Daniel Norris</t>
  </si>
  <si>
    <t>Danny Duffy</t>
  </si>
  <si>
    <t>Danny Salazar</t>
  </si>
  <si>
    <t>David Hernandez</t>
  </si>
  <si>
    <t>David Price</t>
  </si>
  <si>
    <t>David Robertson</t>
  </si>
  <si>
    <t>Dellin Betances</t>
  </si>
  <si>
    <t>Derek Holland</t>
  </si>
  <si>
    <t>Doug Fister</t>
  </si>
  <si>
    <t>Drew Hutchison</t>
  </si>
  <si>
    <t>Drew Smyly</t>
  </si>
  <si>
    <t>Drew Storen</t>
  </si>
  <si>
    <t>Edinson Volquez</t>
  </si>
  <si>
    <t>Eduardo Rodriguez</t>
  </si>
  <si>
    <t>Erasmo Ramirez</t>
  </si>
  <si>
    <t>Ervin Santana</t>
  </si>
  <si>
    <t>Felix Hernandez</t>
  </si>
  <si>
    <t>Fernando Rodney</t>
  </si>
  <si>
    <t>Francisco Liriano</t>
  </si>
  <si>
    <t>Francisco Rodriguez</t>
  </si>
  <si>
    <t>Garrett Richards</t>
  </si>
  <si>
    <t>Gerrit Cole</t>
  </si>
  <si>
    <t>Gio Gonzalez</t>
  </si>
  <si>
    <t>Glen Perkins</t>
  </si>
  <si>
    <t>Greg Holland</t>
  </si>
  <si>
    <t>Hector Rondon</t>
  </si>
  <si>
    <t>Hector Santiago</t>
  </si>
  <si>
    <t>Hisashi Iwakuma</t>
  </si>
  <si>
    <t>Homer Bailey</t>
  </si>
  <si>
    <t>Huston Street</t>
  </si>
  <si>
    <t>Hyun-Jin Ryu</t>
  </si>
  <si>
    <t>Ian Kennedy</t>
  </si>
  <si>
    <t>J.A. Happ</t>
  </si>
  <si>
    <t>J.J. Hoover</t>
  </si>
  <si>
    <t>Jacob deGrom</t>
  </si>
  <si>
    <t>Jaime Garcia</t>
  </si>
  <si>
    <t>Jake Arrieta</t>
  </si>
  <si>
    <t>Jake McGee</t>
  </si>
  <si>
    <t>Jake Odorizzi</t>
  </si>
  <si>
    <t>Jake Peavy</t>
  </si>
  <si>
    <t>James Shields</t>
  </si>
  <si>
    <t>Jason Grilli</t>
  </si>
  <si>
    <t>Jason Hammel</t>
  </si>
  <si>
    <t>Jeff Locke</t>
  </si>
  <si>
    <t>Jeff Samardzija</t>
  </si>
  <si>
    <t>Jerad Eickhoff</t>
  </si>
  <si>
    <t>Jered Weaver</t>
  </si>
  <si>
    <t>Jeremy Hellickson</t>
  </si>
  <si>
    <t>Jesse Chavez</t>
  </si>
  <si>
    <t>Jesse Hahn</t>
  </si>
  <si>
    <t>Jeurys Familia</t>
  </si>
  <si>
    <t>Jimmy Nelson</t>
  </si>
  <si>
    <t>Joakim Soria</t>
  </si>
  <si>
    <t>Joe Kelly</t>
  </si>
  <si>
    <t>Joe Ross</t>
  </si>
  <si>
    <t>John Danks</t>
  </si>
  <si>
    <t>John Lackey</t>
  </si>
  <si>
    <t>John Lamb</t>
  </si>
  <si>
    <t>Johnny Cueto</t>
  </si>
  <si>
    <t>Jon Lester</t>
  </si>
  <si>
    <t>Jon Niese</t>
  </si>
  <si>
    <t>Jonathan Gray</t>
  </si>
  <si>
    <t>Jonathan Papelbon</t>
  </si>
  <si>
    <t>Jordan Zimmermann</t>
  </si>
  <si>
    <t>Jorge de la Rosa</t>
  </si>
  <si>
    <t>Jose Berrios</t>
  </si>
  <si>
    <t>Jose Fernandez</t>
  </si>
  <si>
    <t>Jose Quintana</t>
  </si>
  <si>
    <t>Josh Tomlin</t>
  </si>
  <si>
    <t>Julio Teheran</t>
  </si>
  <si>
    <t>Justin Verlander</t>
  </si>
  <si>
    <t>Ken Giles</t>
  </si>
  <si>
    <t>Kendall Graveman</t>
  </si>
  <si>
    <t>Kenley Jansen</t>
  </si>
  <si>
    <t>Kenta Maeda</t>
  </si>
  <si>
    <t>Kevin Gausman</t>
  </si>
  <si>
    <t>Kris Medlen</t>
  </si>
  <si>
    <t>Kyle Gibson</t>
  </si>
  <si>
    <t>Kyle Hendricks</t>
  </si>
  <si>
    <t>Kyle Lohse</t>
  </si>
  <si>
    <t>Lance Lynn</t>
  </si>
  <si>
    <t>Lance McCullers</t>
  </si>
  <si>
    <t>Luis Severino</t>
  </si>
  <si>
    <t>Madison Bumgarner</t>
  </si>
  <si>
    <t>Marco Estrada</t>
  </si>
  <si>
    <t>Marcus Stroman</t>
  </si>
  <si>
    <t>Mark Buehrle</t>
  </si>
  <si>
    <t>Mark Melancon</t>
  </si>
  <si>
    <t>Martin Perez</t>
  </si>
  <si>
    <t>Masahiro Tanaka</t>
  </si>
  <si>
    <t>Mat Latos</t>
  </si>
  <si>
    <t>Matt Garza</t>
  </si>
  <si>
    <t>Matt Harvey</t>
  </si>
  <si>
    <t>Matt Shoemaker</t>
  </si>
  <si>
    <t>Matthew Wisler</t>
  </si>
  <si>
    <t>Max Scherzer</t>
  </si>
  <si>
    <t>Michael Pineda</t>
  </si>
  <si>
    <t>Michael Wacha</t>
  </si>
  <si>
    <t>Miguel Gonzalez</t>
  </si>
  <si>
    <t>Mike Fiers</t>
  </si>
  <si>
    <t>Mike Leake</t>
  </si>
  <si>
    <t>Nate Karns</t>
  </si>
  <si>
    <t>Nathan Eovaldi</t>
  </si>
  <si>
    <t>Noah Syndergaard</t>
  </si>
  <si>
    <t>Patrick Corbin</t>
  </si>
  <si>
    <t>Phil Hughes</t>
  </si>
  <si>
    <t>R.A. Dickey</t>
  </si>
  <si>
    <t>Raisel Iglesias</t>
  </si>
  <si>
    <t>Rich Hill</t>
  </si>
  <si>
    <t>Rick Porcello</t>
  </si>
  <si>
    <t>Robbie Ray</t>
  </si>
  <si>
    <t>Roberto Osuna</t>
  </si>
  <si>
    <t>Roenis Elias</t>
  </si>
  <si>
    <t>Rubby de la Rosa</t>
  </si>
  <si>
    <t>Santiago Casilla</t>
  </si>
  <si>
    <t>Scott Kazmir</t>
  </si>
  <si>
    <t>Sean Doolittle</t>
  </si>
  <si>
    <t>Shawn Tolleson</t>
  </si>
  <si>
    <t>Shelby Miller</t>
  </si>
  <si>
    <t>Sonny Gray</t>
  </si>
  <si>
    <t>Stephen Strasburg</t>
  </si>
  <si>
    <t>Steve Cishek</t>
  </si>
  <si>
    <t>Steven Matz</t>
  </si>
  <si>
    <t>Taijuan Walker</t>
  </si>
  <si>
    <t>Tanner Roark</t>
  </si>
  <si>
    <t>Taylor Jungmann</t>
  </si>
  <si>
    <t>Tim Lincecum</t>
  </si>
  <si>
    <t>Tom Koehler</t>
  </si>
  <si>
    <t>Tommy Milone</t>
  </si>
  <si>
    <t>Travis Wood</t>
  </si>
  <si>
    <t>Trevor Bauer</t>
  </si>
  <si>
    <t>Trevor May</t>
  </si>
  <si>
    <t>Trevor Rosenthal</t>
  </si>
  <si>
    <t>Tyler Duffey</t>
  </si>
  <si>
    <t>Tyler Glasnow</t>
  </si>
  <si>
    <t>Tyson Ross</t>
  </si>
  <si>
    <t>Ubaldo Jimenez</t>
  </si>
  <si>
    <t>Wade Davis</t>
  </si>
  <si>
    <t>Wade Miley</t>
  </si>
  <si>
    <t>Wei-Yin Chen</t>
  </si>
  <si>
    <t>Will Smith</t>
  </si>
  <si>
    <t>Wily Peralta</t>
  </si>
  <si>
    <t>Yordano Ventura</t>
  </si>
  <si>
    <t>Yovani Gallardo</t>
  </si>
  <si>
    <t>Yu Darvish</t>
  </si>
  <si>
    <t>Zach Britton</t>
  </si>
  <si>
    <t>Zack Greinke</t>
  </si>
  <si>
    <t>SP</t>
  </si>
  <si>
    <t>RP</t>
  </si>
  <si>
    <t>SP,RP</t>
  </si>
  <si>
    <t>PPS</t>
  </si>
  <si>
    <t>Jake Fox</t>
  </si>
  <si>
    <t>Miguel Montero</t>
  </si>
  <si>
    <t>Kurt Suzuki</t>
  </si>
  <si>
    <t>Welington Castillo</t>
  </si>
  <si>
    <t>Devin Mesoraco</t>
  </si>
  <si>
    <t>Blake Swihart</t>
  </si>
  <si>
    <t>Brayan Pena</t>
  </si>
  <si>
    <t>A.J. Pierzynski</t>
  </si>
  <si>
    <t>Nick Hundley</t>
  </si>
  <si>
    <t>James McCann</t>
  </si>
  <si>
    <t>Robinson Chirinos</t>
  </si>
  <si>
    <t>Dioner Navarro</t>
  </si>
  <si>
    <t>Jason Castro</t>
  </si>
  <si>
    <t>Chris Iannetta</t>
  </si>
  <si>
    <t>Carlos Perez</t>
  </si>
  <si>
    <t>Caleb Joseph</t>
  </si>
  <si>
    <t>Josh Phegley</t>
  </si>
  <si>
    <t>Matt Olson</t>
  </si>
  <si>
    <t>Reynaldo Rodriguez</t>
  </si>
  <si>
    <t>Brock Stassi</t>
  </si>
  <si>
    <t>Ben Paulsen</t>
  </si>
  <si>
    <t>Chris Colabello</t>
  </si>
  <si>
    <t>Matt Adams</t>
  </si>
  <si>
    <t>Jon Singleton</t>
  </si>
  <si>
    <t>Travis Shaw</t>
  </si>
  <si>
    <t>Justin Smoak</t>
  </si>
  <si>
    <t>Wilin Rosario</t>
  </si>
  <si>
    <t>Jesus Montero</t>
  </si>
  <si>
    <t>Christopher Bostick</t>
  </si>
  <si>
    <t>Sherman Johnson</t>
  </si>
  <si>
    <t>Cesar Hernandez</t>
  </si>
  <si>
    <t>Omar Infante</t>
  </si>
  <si>
    <t>Cory Spangenberg</t>
  </si>
  <si>
    <t>Aaron Hill</t>
  </si>
  <si>
    <t>Enrique Hernandez</t>
  </si>
  <si>
    <t>Jedd Gyorko</t>
  </si>
  <si>
    <t>Eric Sogard</t>
  </si>
  <si>
    <t>Rob Refsnyder</t>
  </si>
  <si>
    <t>Danny Espinosa</t>
  </si>
  <si>
    <t>Reynaldo Navarro</t>
  </si>
  <si>
    <t>Jose Peraza</t>
  </si>
  <si>
    <t>Andrew Burns</t>
  </si>
  <si>
    <t>Tyler White</t>
  </si>
  <si>
    <t>Yasmany Tomas</t>
  </si>
  <si>
    <t>Juan Uribe</t>
  </si>
  <si>
    <t>Tyler Saladino</t>
  </si>
  <si>
    <t>Giovanny Urshela</t>
  </si>
  <si>
    <t>Mark Reynolds</t>
  </si>
  <si>
    <t>Derek Dietrich</t>
  </si>
  <si>
    <t>Cody Asche</t>
  </si>
  <si>
    <t>Alberto Callaspo</t>
  </si>
  <si>
    <t>Conor Gillaspie</t>
  </si>
  <si>
    <t>Casey McGehee</t>
  </si>
  <si>
    <t>Joey Gallo</t>
  </si>
  <si>
    <t>Matt Dominguez</t>
  </si>
  <si>
    <t>Gordon Beckham</t>
  </si>
  <si>
    <t>Will Middlebrooks</t>
  </si>
  <si>
    <t>Chris Owings</t>
  </si>
  <si>
    <t>Danny Santana</t>
  </si>
  <si>
    <t>Jonathan Villar</t>
  </si>
  <si>
    <t>Nick Ahmed</t>
  </si>
  <si>
    <t>Javier Baez</t>
  </si>
  <si>
    <t>Alexi Amarista</t>
  </si>
  <si>
    <t>Andres Blanco</t>
  </si>
  <si>
    <t>Nick Franklin</t>
  </si>
  <si>
    <t>Ryan Goins</t>
  </si>
  <si>
    <t>Marwin Gonzalez</t>
  </si>
  <si>
    <t>Christian Colon</t>
  </si>
  <si>
    <t>Wilfredo Tovar</t>
  </si>
  <si>
    <t>Mike Aviles</t>
  </si>
  <si>
    <t>Trea Turner</t>
  </si>
  <si>
    <t>Ruben Tejada</t>
  </si>
  <si>
    <t>Stephen Drew</t>
  </si>
  <si>
    <t>Cedric Hunter</t>
  </si>
  <si>
    <t>Nick Buss</t>
  </si>
  <si>
    <t>Domingo Santana</t>
  </si>
  <si>
    <t>Byron Buxton</t>
  </si>
  <si>
    <t>Abraham Almonte</t>
  </si>
  <si>
    <t>David Murphy</t>
  </si>
  <si>
    <t>Chris Coghlan</t>
  </si>
  <si>
    <t>Leonys Martin</t>
  </si>
  <si>
    <t>Preston Tucker</t>
  </si>
  <si>
    <t>Jon Jay</t>
  </si>
  <si>
    <t>Adam Duvall</t>
  </si>
  <si>
    <t>Dustin Ackley</t>
  </si>
  <si>
    <t>Aaron Hicks</t>
  </si>
  <si>
    <t>Rajai Davis</t>
  </si>
  <si>
    <t>Coco Crisp</t>
  </si>
  <si>
    <t>Desmond Jennings</t>
  </si>
  <si>
    <t>Gregor Blanco</t>
  </si>
  <si>
    <t>Jarrod Dyson</t>
  </si>
  <si>
    <t>Josh Hamilton</t>
  </si>
  <si>
    <t>Steve Pearce</t>
  </si>
  <si>
    <t>Michael Cuddyer</t>
  </si>
  <si>
    <t>Domonic Brown</t>
  </si>
  <si>
    <t>Will Venable</t>
  </si>
  <si>
    <t>Brandon Guyer</t>
  </si>
  <si>
    <t>Dayan Viciedo</t>
  </si>
  <si>
    <t>Anthony Gose</t>
  </si>
  <si>
    <t>Juan Lagares</t>
  </si>
  <si>
    <t>Carl Crawford</t>
  </si>
  <si>
    <t>Michael Saunders</t>
  </si>
  <si>
    <t>Dalton Pompey</t>
  </si>
  <si>
    <t>Michael Taylor</t>
  </si>
  <si>
    <t>Oswaldo Arcia</t>
  </si>
  <si>
    <t>Max Kepler</t>
  </si>
  <si>
    <t>Matt Joyce</t>
  </si>
  <si>
    <t>Zack Weiss</t>
  </si>
  <si>
    <t>Nick Wittgren</t>
  </si>
  <si>
    <t>Z-Score</t>
  </si>
  <si>
    <t>Standard Dev FPTS</t>
  </si>
  <si>
    <t>Average FPTS</t>
  </si>
  <si>
    <t>Replacement Z</t>
  </si>
  <si>
    <t>FVARz</t>
  </si>
  <si>
    <t>RANK</t>
  </si>
  <si>
    <t>Byung H</t>
  </si>
  <si>
    <t>Jung H</t>
  </si>
  <si>
    <t>Matt Moore</t>
  </si>
  <si>
    <t>Drew Pomeranz</t>
  </si>
  <si>
    <t>Vince Velasquez</t>
  </si>
  <si>
    <t>Zack Wheeler</t>
  </si>
  <si>
    <t>James Paxton</t>
  </si>
  <si>
    <t>Lucas Giolito</t>
  </si>
  <si>
    <t>Blake Snell</t>
  </si>
  <si>
    <t>Jorge D</t>
  </si>
  <si>
    <t>Matt Wisler</t>
  </si>
  <si>
    <t>Trevor Story</t>
  </si>
  <si>
    <t>Julio Urias</t>
  </si>
  <si>
    <t>Matt Cain</t>
  </si>
  <si>
    <t>Jackie Bradley</t>
  </si>
  <si>
    <t>Jonathon Niese</t>
  </si>
  <si>
    <t>Rubby D</t>
  </si>
  <si>
    <t>Nathan Karns</t>
  </si>
  <si>
    <t>ADP</t>
  </si>
  <si>
    <t>ADP RANK</t>
  </si>
  <si>
    <t>ADPRD</t>
  </si>
  <si>
    <t>ADPD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</si>
</sst>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0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/>
  </cellXfs>
  <cellStyles count="2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money/Downloads/FantasyPros_2016_Projections_R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ntasyPros_2016_Projections_RP"/>
    </sheetNames>
    <sheetDataSet>
      <sheetData sheetId="0">
        <row r="2">
          <cell r="A2" t="str">
            <v>Nick Wittgren</v>
          </cell>
          <cell r="B2" t="str">
            <v>MIA</v>
          </cell>
          <cell r="C2" t="str">
            <v>RP</v>
          </cell>
          <cell r="D2">
            <v>50</v>
          </cell>
          <cell r="E2">
            <v>44</v>
          </cell>
          <cell r="F2">
            <v>0</v>
          </cell>
          <cell r="G2" t="str">
            <v xml:space="preserve"> </v>
          </cell>
          <cell r="H2" t="str">
            <v xml:space="preserve"> </v>
          </cell>
        </row>
        <row r="3">
          <cell r="A3" t="str">
            <v>Lester Oliveros</v>
          </cell>
          <cell r="B3" t="str">
            <v>KC</v>
          </cell>
          <cell r="C3" t="str">
            <v>RP</v>
          </cell>
          <cell r="D3">
            <v>33</v>
          </cell>
          <cell r="E3">
            <v>34</v>
          </cell>
          <cell r="F3">
            <v>0</v>
          </cell>
          <cell r="G3" t="str">
            <v xml:space="preserve"> </v>
          </cell>
          <cell r="H3" t="str">
            <v xml:space="preserve"> </v>
          </cell>
        </row>
        <row r="4">
          <cell r="A4" t="str">
            <v>Jeffrey Wendelken</v>
          </cell>
          <cell r="B4" t="str">
            <v>OAK</v>
          </cell>
          <cell r="C4" t="str">
            <v>RP</v>
          </cell>
          <cell r="D4">
            <v>49</v>
          </cell>
          <cell r="E4">
            <v>42</v>
          </cell>
          <cell r="F4">
            <v>0</v>
          </cell>
          <cell r="G4" t="str">
            <v xml:space="preserve"> </v>
          </cell>
          <cell r="H4" t="str">
            <v xml:space="preserve"> </v>
          </cell>
        </row>
        <row r="5">
          <cell r="A5" t="str">
            <v>Tony Barnette</v>
          </cell>
          <cell r="B5" t="str">
            <v>TEX</v>
          </cell>
          <cell r="C5" t="str">
            <v>RP</v>
          </cell>
          <cell r="D5">
            <v>36</v>
          </cell>
          <cell r="E5">
            <v>34</v>
          </cell>
          <cell r="F5">
            <v>0</v>
          </cell>
          <cell r="G5" t="str">
            <v xml:space="preserve"> </v>
          </cell>
          <cell r="H5" t="str">
            <v xml:space="preserve"> </v>
          </cell>
        </row>
        <row r="6">
          <cell r="A6" t="str">
            <v>Yohander Mendez</v>
          </cell>
          <cell r="B6" t="str">
            <v>TEX</v>
          </cell>
          <cell r="C6" t="str">
            <v>SP,RP</v>
          </cell>
          <cell r="D6">
            <v>36</v>
          </cell>
          <cell r="E6">
            <v>32</v>
          </cell>
          <cell r="F6">
            <v>0</v>
          </cell>
          <cell r="G6" t="str">
            <v xml:space="preserve"> </v>
          </cell>
          <cell r="H6" t="str">
            <v xml:space="preserve"> </v>
          </cell>
        </row>
        <row r="7">
          <cell r="A7" t="str">
            <v>Zach Stewart</v>
          </cell>
          <cell r="B7" t="str">
            <v>CWS</v>
          </cell>
          <cell r="C7" t="str">
            <v>SP,RP</v>
          </cell>
          <cell r="D7">
            <v>81</v>
          </cell>
          <cell r="E7">
            <v>50</v>
          </cell>
          <cell r="F7">
            <v>0</v>
          </cell>
          <cell r="G7" t="str">
            <v xml:space="preserve"> </v>
          </cell>
          <cell r="H7" t="str">
            <v xml:space="preserve"> </v>
          </cell>
        </row>
        <row r="8">
          <cell r="A8" t="str">
            <v>Jhan Marinez</v>
          </cell>
          <cell r="B8" t="str">
            <v>DET</v>
          </cell>
          <cell r="C8" t="str">
            <v>RP</v>
          </cell>
          <cell r="D8">
            <v>36</v>
          </cell>
          <cell r="E8">
            <v>34</v>
          </cell>
          <cell r="F8">
            <v>0</v>
          </cell>
          <cell r="G8" t="str">
            <v xml:space="preserve"> </v>
          </cell>
          <cell r="H8" t="str">
            <v xml:space="preserve"> </v>
          </cell>
        </row>
        <row r="9">
          <cell r="A9" t="str">
            <v>Cesar Cabral</v>
          </cell>
          <cell r="B9" t="str">
            <v>BAL</v>
          </cell>
          <cell r="C9" t="str">
            <v>RP</v>
          </cell>
          <cell r="D9">
            <v>30</v>
          </cell>
          <cell r="E9">
            <v>27</v>
          </cell>
          <cell r="F9">
            <v>0</v>
          </cell>
          <cell r="G9" t="str">
            <v xml:space="preserve"> </v>
          </cell>
          <cell r="H9" t="str">
            <v xml:space="preserve"> </v>
          </cell>
        </row>
        <row r="10">
          <cell r="A10" t="str">
            <v>Nicholas Tepesch</v>
          </cell>
          <cell r="B10" t="str">
            <v>TEX</v>
          </cell>
          <cell r="C10" t="str">
            <v>SP,RP</v>
          </cell>
          <cell r="D10">
            <v>76</v>
          </cell>
          <cell r="E10">
            <v>46</v>
          </cell>
          <cell r="F10">
            <v>0</v>
          </cell>
          <cell r="G10" t="str">
            <v xml:space="preserve"> </v>
          </cell>
          <cell r="H10" t="str">
            <v xml:space="preserve"> </v>
          </cell>
        </row>
        <row r="11">
          <cell r="A11" t="str">
            <v>Cory Luebke</v>
          </cell>
          <cell r="B11" t="str">
            <v>PIT</v>
          </cell>
          <cell r="C11" t="str">
            <v>SP,RP</v>
          </cell>
          <cell r="D11">
            <v>32</v>
          </cell>
          <cell r="E11">
            <v>25</v>
          </cell>
          <cell r="F11">
            <v>0</v>
          </cell>
          <cell r="G11">
            <v>0</v>
          </cell>
          <cell r="H11" t="str">
            <v xml:space="preserve"> </v>
          </cell>
        </row>
        <row r="12">
          <cell r="A12" t="str">
            <v>Edgar Ibarra</v>
          </cell>
          <cell r="B12" t="str">
            <v>PHI</v>
          </cell>
          <cell r="C12" t="str">
            <v>RP</v>
          </cell>
          <cell r="D12">
            <v>37</v>
          </cell>
          <cell r="E12">
            <v>35</v>
          </cell>
          <cell r="F12">
            <v>0</v>
          </cell>
          <cell r="G12" t="str">
            <v xml:space="preserve"> </v>
          </cell>
          <cell r="H12" t="str">
            <v xml:space="preserve"> </v>
          </cell>
        </row>
        <row r="13">
          <cell r="A13" t="str">
            <v>Matthew Strahm</v>
          </cell>
          <cell r="B13" t="str">
            <v>KC</v>
          </cell>
          <cell r="C13" t="str">
            <v>SP,RP</v>
          </cell>
          <cell r="D13">
            <v>37</v>
          </cell>
          <cell r="E13">
            <v>37</v>
          </cell>
          <cell r="F13">
            <v>0</v>
          </cell>
          <cell r="G13" t="str">
            <v xml:space="preserve"> </v>
          </cell>
          <cell r="H13" t="str">
            <v xml:space="preserve"> </v>
          </cell>
        </row>
        <row r="14">
          <cell r="A14" t="str">
            <v>Michael Roth</v>
          </cell>
          <cell r="B14" t="str">
            <v>TEX</v>
          </cell>
          <cell r="C14" t="str">
            <v>RP,SP</v>
          </cell>
          <cell r="D14">
            <v>62</v>
          </cell>
          <cell r="E14">
            <v>36</v>
          </cell>
          <cell r="F14">
            <v>0</v>
          </cell>
          <cell r="G14" t="str">
            <v xml:space="preserve"> </v>
          </cell>
          <cell r="H14" t="str">
            <v xml:space="preserve"> </v>
          </cell>
        </row>
        <row r="15">
          <cell r="A15" t="str">
            <v>Tony Watson</v>
          </cell>
          <cell r="B15" t="str">
            <v>PIT</v>
          </cell>
          <cell r="C15" t="str">
            <v>RP</v>
          </cell>
          <cell r="D15">
            <v>70</v>
          </cell>
          <cell r="E15">
            <v>63</v>
          </cell>
          <cell r="F15">
            <v>2</v>
          </cell>
          <cell r="G15">
            <v>1</v>
          </cell>
          <cell r="H15">
            <v>28</v>
          </cell>
        </row>
        <row r="16">
          <cell r="A16" t="str">
            <v>Seung-Hwan Oh</v>
          </cell>
          <cell r="B16" t="str">
            <v>STL</v>
          </cell>
          <cell r="C16" t="str">
            <v>RP</v>
          </cell>
          <cell r="D16">
            <v>56</v>
          </cell>
          <cell r="E16">
            <v>52</v>
          </cell>
          <cell r="F16">
            <v>2</v>
          </cell>
          <cell r="G16">
            <v>0</v>
          </cell>
          <cell r="H16">
            <v>25</v>
          </cell>
        </row>
        <row r="17">
          <cell r="A17" t="str">
            <v>Sergio Romo</v>
          </cell>
          <cell r="B17" t="str">
            <v>SF</v>
          </cell>
          <cell r="C17" t="str">
            <v>RP</v>
          </cell>
          <cell r="D17">
            <v>59</v>
          </cell>
          <cell r="E17">
            <v>64</v>
          </cell>
          <cell r="F17">
            <v>3</v>
          </cell>
          <cell r="G17">
            <v>2</v>
          </cell>
          <cell r="H17">
            <v>24</v>
          </cell>
        </row>
        <row r="18">
          <cell r="A18" t="str">
            <v>Joe Smith</v>
          </cell>
          <cell r="B18" t="str">
            <v>LAA</v>
          </cell>
          <cell r="C18" t="str">
            <v>RP</v>
          </cell>
          <cell r="D18">
            <v>65</v>
          </cell>
          <cell r="E18">
            <v>57</v>
          </cell>
          <cell r="F18">
            <v>4</v>
          </cell>
          <cell r="G18">
            <v>2</v>
          </cell>
          <cell r="H18">
            <v>22</v>
          </cell>
        </row>
        <row r="19">
          <cell r="A19" t="str">
            <v>Dellin Betances</v>
          </cell>
          <cell r="B19" t="str">
            <v>NYY</v>
          </cell>
          <cell r="C19" t="str">
            <v>RP</v>
          </cell>
          <cell r="D19">
            <v>76</v>
          </cell>
          <cell r="E19">
            <v>111</v>
          </cell>
          <cell r="F19">
            <v>3</v>
          </cell>
          <cell r="G19">
            <v>2</v>
          </cell>
          <cell r="H19">
            <v>21</v>
          </cell>
        </row>
        <row r="20">
          <cell r="A20" t="str">
            <v>Luke Gregerson</v>
          </cell>
          <cell r="B20" t="str">
            <v>HOU</v>
          </cell>
          <cell r="C20" t="str">
            <v>RP</v>
          </cell>
          <cell r="D20">
            <v>63</v>
          </cell>
          <cell r="E20">
            <v>58</v>
          </cell>
          <cell r="F20">
            <v>4</v>
          </cell>
          <cell r="G20">
            <v>3</v>
          </cell>
          <cell r="H20">
            <v>21</v>
          </cell>
        </row>
        <row r="21">
          <cell r="A21" t="str">
            <v>Pedro Strop</v>
          </cell>
          <cell r="B21" t="str">
            <v>CHC</v>
          </cell>
          <cell r="C21" t="str">
            <v>RP</v>
          </cell>
          <cell r="D21">
            <v>64</v>
          </cell>
          <cell r="E21">
            <v>75</v>
          </cell>
          <cell r="F21">
            <v>3</v>
          </cell>
          <cell r="G21">
            <v>1</v>
          </cell>
          <cell r="H21">
            <v>21</v>
          </cell>
        </row>
        <row r="22">
          <cell r="A22" t="str">
            <v>Keone Kela</v>
          </cell>
          <cell r="B22" t="str">
            <v>TEX</v>
          </cell>
          <cell r="C22" t="str">
            <v>RP</v>
          </cell>
          <cell r="D22">
            <v>57</v>
          </cell>
          <cell r="E22">
            <v>63</v>
          </cell>
          <cell r="F22">
            <v>1</v>
          </cell>
          <cell r="G22">
            <v>1</v>
          </cell>
          <cell r="H22">
            <v>19</v>
          </cell>
        </row>
        <row r="23">
          <cell r="A23" t="str">
            <v>Justin Wilson</v>
          </cell>
          <cell r="B23" t="str">
            <v>DET</v>
          </cell>
          <cell r="C23" t="str">
            <v>RP</v>
          </cell>
          <cell r="D23">
            <v>59</v>
          </cell>
          <cell r="E23">
            <v>59</v>
          </cell>
          <cell r="F23">
            <v>2</v>
          </cell>
          <cell r="G23">
            <v>1</v>
          </cell>
          <cell r="H23">
            <v>19</v>
          </cell>
        </row>
        <row r="24">
          <cell r="A24" t="str">
            <v>Bryan Shaw</v>
          </cell>
          <cell r="B24" t="str">
            <v>CLE</v>
          </cell>
          <cell r="C24" t="str">
            <v>RP</v>
          </cell>
          <cell r="D24">
            <v>66</v>
          </cell>
          <cell r="E24">
            <v>57</v>
          </cell>
          <cell r="F24">
            <v>2</v>
          </cell>
          <cell r="G24">
            <v>2</v>
          </cell>
          <cell r="H24">
            <v>19</v>
          </cell>
        </row>
        <row r="25">
          <cell r="A25" t="str">
            <v>Andrew Miller</v>
          </cell>
          <cell r="B25" t="str">
            <v>NYY</v>
          </cell>
          <cell r="C25" t="str">
            <v>RP</v>
          </cell>
          <cell r="D25">
            <v>62</v>
          </cell>
          <cell r="E25">
            <v>92</v>
          </cell>
          <cell r="F25">
            <v>12</v>
          </cell>
          <cell r="G25">
            <v>0</v>
          </cell>
          <cell r="H25">
            <v>18</v>
          </cell>
        </row>
        <row r="26">
          <cell r="A26" t="str">
            <v>Darren O'Day</v>
          </cell>
          <cell r="B26" t="str">
            <v>BAL</v>
          </cell>
          <cell r="C26" t="str">
            <v>RP</v>
          </cell>
          <cell r="D26">
            <v>65</v>
          </cell>
          <cell r="E26">
            <v>72</v>
          </cell>
          <cell r="F26">
            <v>2</v>
          </cell>
          <cell r="G26">
            <v>2</v>
          </cell>
          <cell r="H26">
            <v>18</v>
          </cell>
        </row>
        <row r="27">
          <cell r="A27" t="str">
            <v>Hunter Strickland</v>
          </cell>
          <cell r="B27" t="str">
            <v>SF</v>
          </cell>
          <cell r="C27" t="str">
            <v>RP</v>
          </cell>
          <cell r="D27">
            <v>56</v>
          </cell>
          <cell r="E27">
            <v>59</v>
          </cell>
          <cell r="F27">
            <v>4</v>
          </cell>
          <cell r="G27">
            <v>1</v>
          </cell>
          <cell r="H27">
            <v>18</v>
          </cell>
        </row>
        <row r="28">
          <cell r="A28" t="str">
            <v>Kevin Siegrist</v>
          </cell>
          <cell r="B28" t="str">
            <v>STL</v>
          </cell>
          <cell r="C28" t="str">
            <v>RP</v>
          </cell>
          <cell r="D28">
            <v>65</v>
          </cell>
          <cell r="E28">
            <v>78</v>
          </cell>
          <cell r="F28">
            <v>3</v>
          </cell>
          <cell r="G28">
            <v>2</v>
          </cell>
          <cell r="H28">
            <v>18</v>
          </cell>
        </row>
        <row r="29">
          <cell r="A29" t="str">
            <v>Tyler Clippard</v>
          </cell>
          <cell r="B29" t="str">
            <v>ARI</v>
          </cell>
          <cell r="C29" t="str">
            <v>RP</v>
          </cell>
          <cell r="D29">
            <v>61</v>
          </cell>
          <cell r="E29">
            <v>62</v>
          </cell>
          <cell r="F29">
            <v>4</v>
          </cell>
          <cell r="G29">
            <v>3</v>
          </cell>
          <cell r="H29">
            <v>18</v>
          </cell>
        </row>
        <row r="30">
          <cell r="A30" t="str">
            <v>Mike Dunn</v>
          </cell>
          <cell r="B30" t="str">
            <v>MIA</v>
          </cell>
          <cell r="C30" t="str">
            <v>RP</v>
          </cell>
          <cell r="D30">
            <v>57</v>
          </cell>
          <cell r="E30">
            <v>65</v>
          </cell>
          <cell r="F30">
            <v>1</v>
          </cell>
          <cell r="G30">
            <v>1</v>
          </cell>
          <cell r="H30">
            <v>18</v>
          </cell>
        </row>
        <row r="31">
          <cell r="A31" t="str">
            <v>Zach Duke</v>
          </cell>
          <cell r="B31" t="str">
            <v>CWS</v>
          </cell>
          <cell r="C31" t="str">
            <v>RP</v>
          </cell>
          <cell r="D31">
            <v>59</v>
          </cell>
          <cell r="E31">
            <v>63</v>
          </cell>
          <cell r="F31">
            <v>1</v>
          </cell>
          <cell r="G31">
            <v>1</v>
          </cell>
          <cell r="H31">
            <v>18</v>
          </cell>
        </row>
        <row r="32">
          <cell r="A32" t="str">
            <v>Joaquin Benoit</v>
          </cell>
          <cell r="B32" t="str">
            <v>SEA</v>
          </cell>
          <cell r="C32" t="str">
            <v>RP</v>
          </cell>
          <cell r="D32">
            <v>61</v>
          </cell>
          <cell r="E32">
            <v>61</v>
          </cell>
          <cell r="F32">
            <v>11</v>
          </cell>
          <cell r="G32">
            <v>2</v>
          </cell>
          <cell r="H32">
            <v>17</v>
          </cell>
        </row>
        <row r="33">
          <cell r="A33" t="str">
            <v>Carson Smith</v>
          </cell>
          <cell r="B33" t="str">
            <v>BOS</v>
          </cell>
          <cell r="C33" t="str">
            <v>RP</v>
          </cell>
          <cell r="D33">
            <v>64</v>
          </cell>
          <cell r="E33">
            <v>73</v>
          </cell>
          <cell r="F33">
            <v>2</v>
          </cell>
          <cell r="G33">
            <v>2</v>
          </cell>
          <cell r="H33">
            <v>17</v>
          </cell>
        </row>
        <row r="34">
          <cell r="A34" t="str">
            <v>Kelvin Herrera</v>
          </cell>
          <cell r="B34" t="str">
            <v>KC</v>
          </cell>
          <cell r="C34" t="str">
            <v>RP</v>
          </cell>
          <cell r="D34">
            <v>67</v>
          </cell>
          <cell r="E34">
            <v>67</v>
          </cell>
          <cell r="F34">
            <v>1</v>
          </cell>
          <cell r="G34">
            <v>2</v>
          </cell>
          <cell r="H34">
            <v>17</v>
          </cell>
        </row>
        <row r="35">
          <cell r="A35" t="str">
            <v>Casey Fien</v>
          </cell>
          <cell r="B35" t="str">
            <v>MIN</v>
          </cell>
          <cell r="C35" t="str">
            <v>RP</v>
          </cell>
          <cell r="D35">
            <v>62</v>
          </cell>
          <cell r="E35">
            <v>49</v>
          </cell>
          <cell r="F35">
            <v>1</v>
          </cell>
          <cell r="G35">
            <v>2</v>
          </cell>
          <cell r="H35">
            <v>17</v>
          </cell>
        </row>
        <row r="36">
          <cell r="A36" t="str">
            <v>Pat Neshek</v>
          </cell>
          <cell r="B36" t="str">
            <v>HOU</v>
          </cell>
          <cell r="C36" t="str">
            <v>RP</v>
          </cell>
          <cell r="D36">
            <v>54</v>
          </cell>
          <cell r="E36">
            <v>50</v>
          </cell>
          <cell r="F36">
            <v>1</v>
          </cell>
          <cell r="G36">
            <v>2</v>
          </cell>
          <cell r="H36">
            <v>17</v>
          </cell>
        </row>
        <row r="37">
          <cell r="A37" t="str">
            <v>J.P. Howell</v>
          </cell>
          <cell r="B37" t="str">
            <v>LAD</v>
          </cell>
          <cell r="C37" t="str">
            <v>RP</v>
          </cell>
          <cell r="D37">
            <v>46</v>
          </cell>
          <cell r="E37">
            <v>41</v>
          </cell>
          <cell r="F37">
            <v>1</v>
          </cell>
          <cell r="G37">
            <v>0</v>
          </cell>
          <cell r="H37">
            <v>17</v>
          </cell>
        </row>
        <row r="38">
          <cell r="A38" t="str">
            <v>Luis Avilan</v>
          </cell>
          <cell r="B38" t="str">
            <v>LAD</v>
          </cell>
          <cell r="C38" t="str">
            <v>RP</v>
          </cell>
          <cell r="D38">
            <v>50</v>
          </cell>
          <cell r="E38">
            <v>40</v>
          </cell>
          <cell r="F38">
            <v>0</v>
          </cell>
          <cell r="G38">
            <v>1</v>
          </cell>
          <cell r="H38">
            <v>17</v>
          </cell>
        </row>
        <row r="39">
          <cell r="A39" t="str">
            <v>Koji Uehara</v>
          </cell>
          <cell r="B39" t="str">
            <v>BOS</v>
          </cell>
          <cell r="C39" t="str">
            <v>RP</v>
          </cell>
          <cell r="D39">
            <v>48</v>
          </cell>
          <cell r="E39">
            <v>55</v>
          </cell>
          <cell r="F39">
            <v>2</v>
          </cell>
          <cell r="G39">
            <v>2</v>
          </cell>
          <cell r="H39">
            <v>16</v>
          </cell>
        </row>
        <row r="40">
          <cell r="A40" t="str">
            <v>Ryan Madson</v>
          </cell>
          <cell r="B40" t="str">
            <v>OAK</v>
          </cell>
          <cell r="C40" t="str">
            <v>RP</v>
          </cell>
          <cell r="D40">
            <v>52</v>
          </cell>
          <cell r="E40">
            <v>49</v>
          </cell>
          <cell r="F40">
            <v>3</v>
          </cell>
          <cell r="G40">
            <v>1</v>
          </cell>
          <cell r="H40">
            <v>16</v>
          </cell>
        </row>
        <row r="41">
          <cell r="A41" t="str">
            <v>Arquimedes Caminero</v>
          </cell>
          <cell r="B41" t="str">
            <v>PIT</v>
          </cell>
          <cell r="C41" t="str">
            <v>RP</v>
          </cell>
          <cell r="D41">
            <v>66</v>
          </cell>
          <cell r="E41">
            <v>66</v>
          </cell>
          <cell r="F41">
            <v>1</v>
          </cell>
          <cell r="G41">
            <v>1</v>
          </cell>
          <cell r="H41">
            <v>16</v>
          </cell>
        </row>
        <row r="42">
          <cell r="A42" t="str">
            <v>Jared Hughes</v>
          </cell>
          <cell r="B42" t="str">
            <v>PIT</v>
          </cell>
          <cell r="C42" t="str">
            <v>RP</v>
          </cell>
          <cell r="D42">
            <v>62</v>
          </cell>
          <cell r="E42">
            <v>38</v>
          </cell>
          <cell r="F42">
            <v>1</v>
          </cell>
          <cell r="G42">
            <v>1</v>
          </cell>
          <cell r="H42">
            <v>16</v>
          </cell>
        </row>
        <row r="43">
          <cell r="A43" t="str">
            <v>Javier Lopez</v>
          </cell>
          <cell r="B43" t="str">
            <v>SF</v>
          </cell>
          <cell r="C43" t="str">
            <v>RP</v>
          </cell>
          <cell r="D43">
            <v>36</v>
          </cell>
          <cell r="E43">
            <v>26</v>
          </cell>
          <cell r="F43">
            <v>0</v>
          </cell>
          <cell r="G43">
            <v>0</v>
          </cell>
          <cell r="H43">
            <v>16</v>
          </cell>
        </row>
        <row r="44">
          <cell r="A44" t="str">
            <v>Jim Johnson</v>
          </cell>
          <cell r="B44" t="str">
            <v>ATL</v>
          </cell>
          <cell r="C44" t="str">
            <v>RP</v>
          </cell>
          <cell r="D44">
            <v>61</v>
          </cell>
          <cell r="E44">
            <v>49</v>
          </cell>
          <cell r="F44">
            <v>1</v>
          </cell>
          <cell r="G44">
            <v>3</v>
          </cell>
          <cell r="H44">
            <v>16</v>
          </cell>
        </row>
        <row r="45">
          <cell r="A45" t="str">
            <v>Boone Logan</v>
          </cell>
          <cell r="B45" t="str">
            <v>COL</v>
          </cell>
          <cell r="C45" t="str">
            <v>RP</v>
          </cell>
          <cell r="D45">
            <v>39</v>
          </cell>
          <cell r="E45">
            <v>46</v>
          </cell>
          <cell r="F45">
            <v>0</v>
          </cell>
          <cell r="G45">
            <v>0</v>
          </cell>
          <cell r="H45">
            <v>16</v>
          </cell>
        </row>
        <row r="46">
          <cell r="A46" t="str">
            <v>Joakim Soria</v>
          </cell>
          <cell r="B46" t="str">
            <v>KC</v>
          </cell>
          <cell r="C46" t="str">
            <v>RP</v>
          </cell>
          <cell r="D46">
            <v>59</v>
          </cell>
          <cell r="E46">
            <v>57</v>
          </cell>
          <cell r="F46">
            <v>6</v>
          </cell>
          <cell r="G46">
            <v>3</v>
          </cell>
          <cell r="H46">
            <v>15</v>
          </cell>
        </row>
        <row r="47">
          <cell r="A47" t="str">
            <v>Junichi Tazawa</v>
          </cell>
          <cell r="B47" t="str">
            <v>BOS</v>
          </cell>
          <cell r="C47" t="str">
            <v>RP</v>
          </cell>
          <cell r="D47">
            <v>62</v>
          </cell>
          <cell r="E47">
            <v>59</v>
          </cell>
          <cell r="F47">
            <v>1</v>
          </cell>
          <cell r="G47" t="str">
            <v xml:space="preserve"> </v>
          </cell>
          <cell r="H47">
            <v>15</v>
          </cell>
        </row>
        <row r="48">
          <cell r="A48" t="str">
            <v>Alex Wilson</v>
          </cell>
          <cell r="B48" t="str">
            <v>DET</v>
          </cell>
          <cell r="C48" t="str">
            <v>RP</v>
          </cell>
          <cell r="D48">
            <v>63</v>
          </cell>
          <cell r="E48">
            <v>41</v>
          </cell>
          <cell r="F48">
            <v>1</v>
          </cell>
          <cell r="G48">
            <v>1</v>
          </cell>
          <cell r="H48">
            <v>15</v>
          </cell>
        </row>
        <row r="49">
          <cell r="A49" t="str">
            <v>Jake Diekman</v>
          </cell>
          <cell r="B49" t="str">
            <v>TEX</v>
          </cell>
          <cell r="C49" t="str">
            <v>RP</v>
          </cell>
          <cell r="D49">
            <v>61</v>
          </cell>
          <cell r="E49">
            <v>69</v>
          </cell>
          <cell r="F49">
            <v>2</v>
          </cell>
          <cell r="G49">
            <v>2</v>
          </cell>
          <cell r="H49">
            <v>15</v>
          </cell>
        </row>
        <row r="50">
          <cell r="A50" t="str">
            <v>Trevor Gott</v>
          </cell>
          <cell r="B50" t="str">
            <v>WSH</v>
          </cell>
          <cell r="C50" t="str">
            <v>RP</v>
          </cell>
          <cell r="D50">
            <v>49</v>
          </cell>
          <cell r="E50">
            <v>36</v>
          </cell>
          <cell r="F50">
            <v>1</v>
          </cell>
          <cell r="G50">
            <v>0</v>
          </cell>
          <cell r="H50">
            <v>15</v>
          </cell>
        </row>
        <row r="51">
          <cell r="A51" t="str">
            <v>Will Smith</v>
          </cell>
          <cell r="B51" t="str">
            <v>MIL</v>
          </cell>
          <cell r="C51" t="str">
            <v>RP</v>
          </cell>
          <cell r="D51">
            <v>64</v>
          </cell>
          <cell r="E51">
            <v>83</v>
          </cell>
          <cell r="F51">
            <v>22</v>
          </cell>
          <cell r="G51">
            <v>3</v>
          </cell>
          <cell r="H51">
            <v>14</v>
          </cell>
        </row>
        <row r="52">
          <cell r="A52" t="str">
            <v>Roberto Osuna</v>
          </cell>
          <cell r="B52" t="str">
            <v>TOR</v>
          </cell>
          <cell r="C52" t="str">
            <v>RP</v>
          </cell>
          <cell r="D52">
            <v>64</v>
          </cell>
          <cell r="E52">
            <v>71</v>
          </cell>
          <cell r="F52">
            <v>10</v>
          </cell>
          <cell r="G52">
            <v>2</v>
          </cell>
          <cell r="H52">
            <v>14</v>
          </cell>
        </row>
        <row r="53">
          <cell r="A53" t="str">
            <v>Brett Cecil</v>
          </cell>
          <cell r="B53" t="str">
            <v>TOR</v>
          </cell>
          <cell r="C53" t="str">
            <v>RP</v>
          </cell>
          <cell r="D53">
            <v>58</v>
          </cell>
          <cell r="E53">
            <v>72</v>
          </cell>
          <cell r="F53">
            <v>1</v>
          </cell>
          <cell r="G53">
            <v>2</v>
          </cell>
          <cell r="H53">
            <v>14</v>
          </cell>
        </row>
        <row r="54">
          <cell r="A54" t="str">
            <v>Kevin Jepsen</v>
          </cell>
          <cell r="B54" t="str">
            <v>MIN</v>
          </cell>
          <cell r="C54" t="str">
            <v>RP</v>
          </cell>
          <cell r="D54">
            <v>64</v>
          </cell>
          <cell r="E54">
            <v>60</v>
          </cell>
          <cell r="F54">
            <v>7</v>
          </cell>
          <cell r="G54">
            <v>2</v>
          </cell>
          <cell r="H54">
            <v>14</v>
          </cell>
        </row>
        <row r="55">
          <cell r="A55" t="str">
            <v>Sam Dyson</v>
          </cell>
          <cell r="B55" t="str">
            <v>TEX</v>
          </cell>
          <cell r="C55" t="str">
            <v>RP</v>
          </cell>
          <cell r="D55">
            <v>68</v>
          </cell>
          <cell r="E55">
            <v>58</v>
          </cell>
          <cell r="F55">
            <v>2</v>
          </cell>
          <cell r="G55">
            <v>1</v>
          </cell>
          <cell r="H55">
            <v>14</v>
          </cell>
        </row>
        <row r="56">
          <cell r="A56" t="str">
            <v>Fernando Salas</v>
          </cell>
          <cell r="B56" t="str">
            <v>LAA</v>
          </cell>
          <cell r="C56" t="str">
            <v>RP</v>
          </cell>
          <cell r="D56">
            <v>58</v>
          </cell>
          <cell r="E56">
            <v>61</v>
          </cell>
          <cell r="F56">
            <v>1</v>
          </cell>
          <cell r="G56">
            <v>1</v>
          </cell>
          <cell r="H56">
            <v>14</v>
          </cell>
        </row>
        <row r="57">
          <cell r="A57" t="str">
            <v>Jeremy Jeffress</v>
          </cell>
          <cell r="B57" t="str">
            <v>MIL</v>
          </cell>
          <cell r="C57" t="str">
            <v>RP</v>
          </cell>
          <cell r="D57">
            <v>61</v>
          </cell>
          <cell r="E57">
            <v>59</v>
          </cell>
          <cell r="F57">
            <v>8</v>
          </cell>
          <cell r="G57">
            <v>3</v>
          </cell>
          <cell r="H57">
            <v>14</v>
          </cell>
        </row>
        <row r="58">
          <cell r="A58" t="str">
            <v>Xavier Cedeno</v>
          </cell>
          <cell r="B58" t="str">
            <v>TB</v>
          </cell>
          <cell r="C58" t="str">
            <v>RP</v>
          </cell>
          <cell r="D58">
            <v>47</v>
          </cell>
          <cell r="E58">
            <v>48</v>
          </cell>
          <cell r="F58">
            <v>2</v>
          </cell>
          <cell r="G58">
            <v>0</v>
          </cell>
          <cell r="H58">
            <v>14</v>
          </cell>
        </row>
        <row r="59">
          <cell r="A59" t="str">
            <v>Addison Reed</v>
          </cell>
          <cell r="B59" t="str">
            <v>NYM</v>
          </cell>
          <cell r="C59" t="str">
            <v>RP</v>
          </cell>
          <cell r="D59">
            <v>63</v>
          </cell>
          <cell r="E59">
            <v>62</v>
          </cell>
          <cell r="F59">
            <v>1</v>
          </cell>
          <cell r="G59">
            <v>3</v>
          </cell>
          <cell r="H59">
            <v>14</v>
          </cell>
        </row>
        <row r="60">
          <cell r="A60" t="str">
            <v>Steven Geltz</v>
          </cell>
          <cell r="B60" t="str">
            <v>TB</v>
          </cell>
          <cell r="C60" t="str">
            <v>RP</v>
          </cell>
          <cell r="D60">
            <v>57</v>
          </cell>
          <cell r="E60">
            <v>57</v>
          </cell>
          <cell r="F60">
            <v>1</v>
          </cell>
          <cell r="G60">
            <v>2</v>
          </cell>
          <cell r="H60">
            <v>14</v>
          </cell>
        </row>
        <row r="61">
          <cell r="A61" t="str">
            <v>Jonathan Broxton</v>
          </cell>
          <cell r="B61" t="str">
            <v>STL</v>
          </cell>
          <cell r="C61" t="str">
            <v>RP</v>
          </cell>
          <cell r="D61">
            <v>58</v>
          </cell>
          <cell r="E61">
            <v>55</v>
          </cell>
          <cell r="F61">
            <v>2</v>
          </cell>
          <cell r="G61">
            <v>2</v>
          </cell>
          <cell r="H61">
            <v>14</v>
          </cell>
        </row>
        <row r="62">
          <cell r="A62" t="str">
            <v>Seth Maness</v>
          </cell>
          <cell r="B62" t="str">
            <v>STL</v>
          </cell>
          <cell r="C62" t="str">
            <v>RP</v>
          </cell>
          <cell r="D62">
            <v>60</v>
          </cell>
          <cell r="E62">
            <v>42</v>
          </cell>
          <cell r="F62">
            <v>2</v>
          </cell>
          <cell r="G62">
            <v>1</v>
          </cell>
          <cell r="H62">
            <v>14</v>
          </cell>
        </row>
        <row r="63">
          <cell r="A63" t="str">
            <v>Chad Qualls</v>
          </cell>
          <cell r="B63" t="str">
            <v>COL</v>
          </cell>
          <cell r="C63" t="str">
            <v>RP</v>
          </cell>
          <cell r="D63">
            <v>53</v>
          </cell>
          <cell r="E63">
            <v>46</v>
          </cell>
          <cell r="F63">
            <v>5</v>
          </cell>
          <cell r="G63">
            <v>2</v>
          </cell>
          <cell r="H63">
            <v>14</v>
          </cell>
        </row>
        <row r="64">
          <cell r="A64" t="str">
            <v>Tom Wilhelmsen</v>
          </cell>
          <cell r="B64" t="str">
            <v>TEX</v>
          </cell>
          <cell r="C64" t="str">
            <v>RP</v>
          </cell>
          <cell r="D64">
            <v>62</v>
          </cell>
          <cell r="E64">
            <v>56</v>
          </cell>
          <cell r="F64">
            <v>3</v>
          </cell>
          <cell r="G64">
            <v>2</v>
          </cell>
          <cell r="H64">
            <v>14</v>
          </cell>
        </row>
        <row r="65">
          <cell r="A65" t="str">
            <v>Daniel Hudson</v>
          </cell>
          <cell r="B65" t="str">
            <v>ARI</v>
          </cell>
          <cell r="C65" t="str">
            <v>RP</v>
          </cell>
          <cell r="D65">
            <v>57</v>
          </cell>
          <cell r="E65">
            <v>58</v>
          </cell>
          <cell r="F65">
            <v>3</v>
          </cell>
          <cell r="G65">
            <v>1</v>
          </cell>
          <cell r="H65">
            <v>14</v>
          </cell>
        </row>
        <row r="66">
          <cell r="A66" t="str">
            <v>Bryan Morris</v>
          </cell>
          <cell r="B66" t="str">
            <v>MIA</v>
          </cell>
          <cell r="C66" t="str">
            <v>RP</v>
          </cell>
          <cell r="D66">
            <v>63</v>
          </cell>
          <cell r="E66">
            <v>47</v>
          </cell>
          <cell r="F66">
            <v>1</v>
          </cell>
          <cell r="G66">
            <v>2</v>
          </cell>
          <cell r="H66">
            <v>14</v>
          </cell>
        </row>
        <row r="67">
          <cell r="A67" t="str">
            <v>Andrew Chafin</v>
          </cell>
          <cell r="B67" t="str">
            <v>ARI</v>
          </cell>
          <cell r="C67" t="str">
            <v>RP</v>
          </cell>
          <cell r="D67">
            <v>61</v>
          </cell>
          <cell r="E67">
            <v>49</v>
          </cell>
          <cell r="F67">
            <v>1</v>
          </cell>
          <cell r="G67">
            <v>0</v>
          </cell>
          <cell r="H67">
            <v>14</v>
          </cell>
        </row>
        <row r="68">
          <cell r="A68" t="str">
            <v>Matt Thornton</v>
          </cell>
          <cell r="B68" t="str">
            <v>SD</v>
          </cell>
          <cell r="C68" t="str">
            <v>RP</v>
          </cell>
          <cell r="D68">
            <v>35</v>
          </cell>
          <cell r="E68">
            <v>24</v>
          </cell>
          <cell r="F68">
            <v>0</v>
          </cell>
          <cell r="G68">
            <v>0</v>
          </cell>
          <cell r="H68">
            <v>14</v>
          </cell>
        </row>
        <row r="69">
          <cell r="A69" t="str">
            <v>Marc Rzepczynski</v>
          </cell>
          <cell r="B69" t="str">
            <v>OAK</v>
          </cell>
          <cell r="C69" t="str">
            <v>RP</v>
          </cell>
          <cell r="D69">
            <v>41</v>
          </cell>
          <cell r="E69">
            <v>40</v>
          </cell>
          <cell r="F69">
            <v>0</v>
          </cell>
          <cell r="G69">
            <v>0</v>
          </cell>
          <cell r="H69">
            <v>14</v>
          </cell>
        </row>
        <row r="70">
          <cell r="A70" t="str">
            <v>Drew Pomeranz</v>
          </cell>
          <cell r="B70" t="str">
            <v>SD</v>
          </cell>
          <cell r="C70" t="str">
            <v>SP,RP</v>
          </cell>
          <cell r="D70">
            <v>92</v>
          </cell>
          <cell r="E70">
            <v>90</v>
          </cell>
          <cell r="F70">
            <v>1</v>
          </cell>
          <cell r="G70">
            <v>0</v>
          </cell>
          <cell r="H70">
            <v>13</v>
          </cell>
        </row>
        <row r="71">
          <cell r="A71" t="str">
            <v>Brad Brach</v>
          </cell>
          <cell r="B71" t="str">
            <v>BAL</v>
          </cell>
          <cell r="C71" t="str">
            <v>RP</v>
          </cell>
          <cell r="D71">
            <v>67</v>
          </cell>
          <cell r="E71">
            <v>72</v>
          </cell>
          <cell r="F71">
            <v>1</v>
          </cell>
          <cell r="G71">
            <v>0</v>
          </cell>
          <cell r="H71">
            <v>13</v>
          </cell>
        </row>
        <row r="72">
          <cell r="A72" t="str">
            <v>Justin Grimm</v>
          </cell>
          <cell r="B72" t="str">
            <v>CHC</v>
          </cell>
          <cell r="C72" t="str">
            <v>RP</v>
          </cell>
          <cell r="D72">
            <v>55</v>
          </cell>
          <cell r="E72">
            <v>63</v>
          </cell>
          <cell r="F72">
            <v>2</v>
          </cell>
          <cell r="G72">
            <v>1</v>
          </cell>
          <cell r="H72">
            <v>13</v>
          </cell>
        </row>
        <row r="73">
          <cell r="A73" t="str">
            <v>Mark Lowe</v>
          </cell>
          <cell r="B73" t="str">
            <v>DET</v>
          </cell>
          <cell r="C73" t="str">
            <v>RP</v>
          </cell>
          <cell r="D73">
            <v>57</v>
          </cell>
          <cell r="E73">
            <v>58</v>
          </cell>
          <cell r="F73">
            <v>1</v>
          </cell>
          <cell r="G73">
            <v>1</v>
          </cell>
          <cell r="H73">
            <v>13</v>
          </cell>
        </row>
        <row r="74">
          <cell r="A74" t="str">
            <v>Blaine Boyer</v>
          </cell>
          <cell r="B74" t="str">
            <v>MIL</v>
          </cell>
          <cell r="C74" t="str">
            <v>RP</v>
          </cell>
          <cell r="D74">
            <v>45</v>
          </cell>
          <cell r="E74">
            <v>29</v>
          </cell>
          <cell r="F74">
            <v>0</v>
          </cell>
          <cell r="G74">
            <v>1</v>
          </cell>
          <cell r="H74">
            <v>13</v>
          </cell>
        </row>
        <row r="75">
          <cell r="A75" t="str">
            <v>Chris Capuano</v>
          </cell>
          <cell r="B75" t="str">
            <v>MIL</v>
          </cell>
          <cell r="C75" t="str">
            <v>SP,RP</v>
          </cell>
          <cell r="D75">
            <v>60</v>
          </cell>
          <cell r="E75">
            <v>51</v>
          </cell>
          <cell r="F75">
            <v>3</v>
          </cell>
          <cell r="G75" t="str">
            <v xml:space="preserve"> </v>
          </cell>
          <cell r="H75">
            <v>13</v>
          </cell>
        </row>
        <row r="76">
          <cell r="A76" t="str">
            <v>Will Harris</v>
          </cell>
          <cell r="B76" t="str">
            <v>HOU</v>
          </cell>
          <cell r="C76" t="str">
            <v>RP</v>
          </cell>
          <cell r="D76">
            <v>64</v>
          </cell>
          <cell r="E76">
            <v>63</v>
          </cell>
          <cell r="F76">
            <v>1</v>
          </cell>
          <cell r="G76">
            <v>2</v>
          </cell>
          <cell r="H76">
            <v>12</v>
          </cell>
        </row>
        <row r="77">
          <cell r="A77" t="str">
            <v>Kevin Quackenbush</v>
          </cell>
          <cell r="B77" t="str">
            <v>SD</v>
          </cell>
          <cell r="C77" t="str">
            <v>RP</v>
          </cell>
          <cell r="D77">
            <v>60</v>
          </cell>
          <cell r="E77">
            <v>60</v>
          </cell>
          <cell r="F77">
            <v>13</v>
          </cell>
          <cell r="G77">
            <v>1</v>
          </cell>
          <cell r="H77">
            <v>12</v>
          </cell>
        </row>
        <row r="78">
          <cell r="A78" t="str">
            <v>Shawn Kelley</v>
          </cell>
          <cell r="B78" t="str">
            <v>WSH</v>
          </cell>
          <cell r="C78" t="str">
            <v>RP</v>
          </cell>
          <cell r="D78">
            <v>57</v>
          </cell>
          <cell r="E78">
            <v>67</v>
          </cell>
          <cell r="F78">
            <v>3</v>
          </cell>
          <cell r="G78">
            <v>0</v>
          </cell>
          <cell r="H78">
            <v>12</v>
          </cell>
        </row>
        <row r="79">
          <cell r="A79" t="str">
            <v>Tony Sipp</v>
          </cell>
          <cell r="B79" t="str">
            <v>HOU</v>
          </cell>
          <cell r="C79" t="str">
            <v>RP</v>
          </cell>
          <cell r="D79">
            <v>52</v>
          </cell>
          <cell r="E79">
            <v>59</v>
          </cell>
          <cell r="F79">
            <v>0</v>
          </cell>
          <cell r="G79">
            <v>2</v>
          </cell>
          <cell r="H79">
            <v>12</v>
          </cell>
        </row>
        <row r="80">
          <cell r="A80" t="str">
            <v>Antonio Bastardo</v>
          </cell>
          <cell r="B80" t="str">
            <v>NYM</v>
          </cell>
          <cell r="C80" t="str">
            <v>RP</v>
          </cell>
          <cell r="D80">
            <v>58</v>
          </cell>
          <cell r="E80">
            <v>67</v>
          </cell>
          <cell r="F80">
            <v>1</v>
          </cell>
          <cell r="G80">
            <v>1</v>
          </cell>
          <cell r="H80">
            <v>12</v>
          </cell>
        </row>
        <row r="81">
          <cell r="A81" t="str">
            <v>Chris Hatcher</v>
          </cell>
          <cell r="B81" t="str">
            <v>LAD</v>
          </cell>
          <cell r="C81" t="str">
            <v>RP</v>
          </cell>
          <cell r="D81">
            <v>52</v>
          </cell>
          <cell r="E81">
            <v>56</v>
          </cell>
          <cell r="F81">
            <v>1</v>
          </cell>
          <cell r="G81">
            <v>1</v>
          </cell>
          <cell r="H81">
            <v>12</v>
          </cell>
        </row>
        <row r="82">
          <cell r="A82" t="str">
            <v>Danny Farquhar</v>
          </cell>
          <cell r="B82" t="str">
            <v>TB</v>
          </cell>
          <cell r="C82" t="str">
            <v>RP</v>
          </cell>
          <cell r="D82">
            <v>61</v>
          </cell>
          <cell r="E82">
            <v>62</v>
          </cell>
          <cell r="F82">
            <v>2</v>
          </cell>
          <cell r="G82">
            <v>2</v>
          </cell>
          <cell r="H82">
            <v>12</v>
          </cell>
        </row>
        <row r="83">
          <cell r="A83" t="str">
            <v>Randall Delgado</v>
          </cell>
          <cell r="B83" t="str">
            <v>ARI</v>
          </cell>
          <cell r="C83" t="str">
            <v>RP</v>
          </cell>
          <cell r="D83">
            <v>63</v>
          </cell>
          <cell r="E83">
            <v>63</v>
          </cell>
          <cell r="F83">
            <v>1</v>
          </cell>
          <cell r="G83">
            <v>1</v>
          </cell>
          <cell r="H83">
            <v>12</v>
          </cell>
        </row>
        <row r="84">
          <cell r="A84" t="str">
            <v>Carlos Torres</v>
          </cell>
          <cell r="B84" t="str">
            <v>ATL</v>
          </cell>
          <cell r="C84" t="str">
            <v>RP</v>
          </cell>
          <cell r="D84">
            <v>53</v>
          </cell>
          <cell r="E84">
            <v>48</v>
          </cell>
          <cell r="F84">
            <v>1</v>
          </cell>
          <cell r="G84">
            <v>1</v>
          </cell>
          <cell r="H84">
            <v>12</v>
          </cell>
        </row>
        <row r="85">
          <cell r="A85" t="str">
            <v>Luis Garcia</v>
          </cell>
          <cell r="B85" t="str">
            <v>PHI</v>
          </cell>
          <cell r="C85" t="str">
            <v>RP</v>
          </cell>
          <cell r="D85">
            <v>64</v>
          </cell>
          <cell r="E85">
            <v>60</v>
          </cell>
          <cell r="F85">
            <v>3</v>
          </cell>
          <cell r="G85">
            <v>1</v>
          </cell>
          <cell r="H85">
            <v>12</v>
          </cell>
        </row>
        <row r="86">
          <cell r="A86" t="str">
            <v>Charlie Furbush</v>
          </cell>
          <cell r="B86" t="str">
            <v>SEA</v>
          </cell>
          <cell r="C86" t="str">
            <v>RP</v>
          </cell>
          <cell r="D86">
            <v>32</v>
          </cell>
          <cell r="E86">
            <v>33</v>
          </cell>
          <cell r="F86">
            <v>0</v>
          </cell>
          <cell r="G86">
            <v>0</v>
          </cell>
          <cell r="H86">
            <v>12</v>
          </cell>
        </row>
        <row r="87">
          <cell r="A87" t="str">
            <v>Burke Badenhop</v>
          </cell>
          <cell r="B87" t="str">
            <v>WSH</v>
          </cell>
          <cell r="C87" t="str">
            <v>RP</v>
          </cell>
          <cell r="D87">
            <v>52</v>
          </cell>
          <cell r="E87">
            <v>31</v>
          </cell>
          <cell r="F87">
            <v>0</v>
          </cell>
          <cell r="G87">
            <v>2</v>
          </cell>
          <cell r="H87">
            <v>12</v>
          </cell>
        </row>
        <row r="88">
          <cell r="A88" t="str">
            <v>Yimi Garcia</v>
          </cell>
          <cell r="B88" t="str">
            <v>LAD</v>
          </cell>
          <cell r="C88" t="str">
            <v>RP</v>
          </cell>
          <cell r="D88">
            <v>59</v>
          </cell>
          <cell r="E88">
            <v>66</v>
          </cell>
          <cell r="F88">
            <v>1</v>
          </cell>
          <cell r="G88">
            <v>2</v>
          </cell>
          <cell r="H88">
            <v>11</v>
          </cell>
        </row>
        <row r="89">
          <cell r="A89" t="str">
            <v>George Kontos</v>
          </cell>
          <cell r="B89" t="str">
            <v>SF</v>
          </cell>
          <cell r="C89" t="str">
            <v>RP</v>
          </cell>
          <cell r="D89">
            <v>63</v>
          </cell>
          <cell r="E89">
            <v>48</v>
          </cell>
          <cell r="F89">
            <v>0</v>
          </cell>
          <cell r="G89">
            <v>1</v>
          </cell>
          <cell r="H89">
            <v>11</v>
          </cell>
        </row>
        <row r="90">
          <cell r="A90" t="str">
            <v>Pedro Baez</v>
          </cell>
          <cell r="B90" t="str">
            <v>LAD</v>
          </cell>
          <cell r="C90" t="str">
            <v>RP</v>
          </cell>
          <cell r="D90">
            <v>56</v>
          </cell>
          <cell r="E90">
            <v>58</v>
          </cell>
          <cell r="F90">
            <v>1</v>
          </cell>
          <cell r="G90">
            <v>2</v>
          </cell>
          <cell r="H90">
            <v>11</v>
          </cell>
        </row>
        <row r="91">
          <cell r="A91" t="str">
            <v>Hansel Robles</v>
          </cell>
          <cell r="B91" t="str">
            <v>NYM</v>
          </cell>
          <cell r="C91" t="str">
            <v>RP</v>
          </cell>
          <cell r="D91">
            <v>51</v>
          </cell>
          <cell r="E91">
            <v>55</v>
          </cell>
          <cell r="F91">
            <v>1</v>
          </cell>
          <cell r="G91">
            <v>0</v>
          </cell>
          <cell r="H91">
            <v>11</v>
          </cell>
        </row>
        <row r="92">
          <cell r="A92" t="str">
            <v>Aaron Loup</v>
          </cell>
          <cell r="B92" t="str">
            <v>TOR</v>
          </cell>
          <cell r="C92" t="str">
            <v>RP</v>
          </cell>
          <cell r="D92">
            <v>46</v>
          </cell>
          <cell r="E92">
            <v>42</v>
          </cell>
          <cell r="F92">
            <v>1</v>
          </cell>
          <cell r="G92">
            <v>1</v>
          </cell>
          <cell r="H92">
            <v>11</v>
          </cell>
        </row>
        <row r="93">
          <cell r="A93" t="str">
            <v>Oliver Perez</v>
          </cell>
          <cell r="B93" t="str">
            <v>WSH</v>
          </cell>
          <cell r="C93" t="str">
            <v>RP</v>
          </cell>
          <cell r="D93">
            <v>45</v>
          </cell>
          <cell r="E93">
            <v>54</v>
          </cell>
          <cell r="F93">
            <v>0</v>
          </cell>
          <cell r="G93">
            <v>0</v>
          </cell>
          <cell r="H93">
            <v>11</v>
          </cell>
        </row>
        <row r="94">
          <cell r="A94" t="str">
            <v>Aaron Sanchez</v>
          </cell>
          <cell r="B94" t="str">
            <v>TOR</v>
          </cell>
          <cell r="C94" t="str">
            <v>SP,RP</v>
          </cell>
          <cell r="D94">
            <v>74</v>
          </cell>
          <cell r="E94">
            <v>58</v>
          </cell>
          <cell r="F94">
            <v>1</v>
          </cell>
          <cell r="G94">
            <v>1</v>
          </cell>
          <cell r="H94">
            <v>11</v>
          </cell>
        </row>
        <row r="95">
          <cell r="A95" t="str">
            <v>Tommy Hunter</v>
          </cell>
          <cell r="B95" t="str">
            <v>CLE</v>
          </cell>
          <cell r="C95" t="str">
            <v>RP</v>
          </cell>
          <cell r="D95">
            <v>46</v>
          </cell>
          <cell r="E95">
            <v>37</v>
          </cell>
          <cell r="F95">
            <v>1</v>
          </cell>
          <cell r="G95">
            <v>2</v>
          </cell>
          <cell r="H95">
            <v>11</v>
          </cell>
        </row>
        <row r="96">
          <cell r="A96" t="str">
            <v>Josh Osich</v>
          </cell>
          <cell r="B96" t="str">
            <v>SF</v>
          </cell>
          <cell r="C96" t="str">
            <v>RP</v>
          </cell>
          <cell r="D96">
            <v>41</v>
          </cell>
          <cell r="E96">
            <v>39</v>
          </cell>
          <cell r="F96">
            <v>0</v>
          </cell>
          <cell r="G96">
            <v>1</v>
          </cell>
          <cell r="H96">
            <v>11</v>
          </cell>
        </row>
        <row r="97">
          <cell r="A97" t="str">
            <v>Liam Hendriks</v>
          </cell>
          <cell r="B97" t="str">
            <v>OAK</v>
          </cell>
          <cell r="C97" t="str">
            <v>RP</v>
          </cell>
          <cell r="D97">
            <v>63</v>
          </cell>
          <cell r="E97">
            <v>61</v>
          </cell>
          <cell r="F97">
            <v>1</v>
          </cell>
          <cell r="G97">
            <v>1</v>
          </cell>
          <cell r="H97">
            <v>10</v>
          </cell>
        </row>
        <row r="98">
          <cell r="A98" t="str">
            <v>Jose Diaz</v>
          </cell>
          <cell r="B98" t="str">
            <v>CIN</v>
          </cell>
          <cell r="C98" t="str">
            <v>RP</v>
          </cell>
          <cell r="D98">
            <v>63</v>
          </cell>
          <cell r="E98">
            <v>67</v>
          </cell>
          <cell r="F98">
            <v>8</v>
          </cell>
          <cell r="G98">
            <v>2</v>
          </cell>
          <cell r="H98">
            <v>10</v>
          </cell>
        </row>
        <row r="99">
          <cell r="A99" t="str">
            <v>Chasen Shreve</v>
          </cell>
          <cell r="B99" t="str">
            <v>NYY</v>
          </cell>
          <cell r="C99" t="str">
            <v>RP</v>
          </cell>
          <cell r="D99">
            <v>61</v>
          </cell>
          <cell r="E99">
            <v>65</v>
          </cell>
          <cell r="F99">
            <v>1</v>
          </cell>
          <cell r="G99">
            <v>1</v>
          </cell>
          <cell r="H99">
            <v>10</v>
          </cell>
        </row>
        <row r="100">
          <cell r="A100" t="str">
            <v>Brian Matusz</v>
          </cell>
          <cell r="B100" t="str">
            <v>BAL</v>
          </cell>
          <cell r="C100" t="str">
            <v>RP</v>
          </cell>
          <cell r="D100">
            <v>50</v>
          </cell>
          <cell r="E100">
            <v>53</v>
          </cell>
          <cell r="F100">
            <v>1</v>
          </cell>
          <cell r="G100">
            <v>1</v>
          </cell>
          <cell r="H100">
            <v>10</v>
          </cell>
        </row>
        <row r="101">
          <cell r="A101" t="str">
            <v>Blaine Hardy</v>
          </cell>
          <cell r="B101" t="str">
            <v>DET</v>
          </cell>
          <cell r="C101" t="str">
            <v>RP</v>
          </cell>
          <cell r="D101">
            <v>57</v>
          </cell>
          <cell r="E101">
            <v>50</v>
          </cell>
          <cell r="F101">
            <v>0</v>
          </cell>
          <cell r="G101">
            <v>2</v>
          </cell>
          <cell r="H101">
            <v>10</v>
          </cell>
        </row>
        <row r="102">
          <cell r="A102" t="str">
            <v>Jordan Walden</v>
          </cell>
          <cell r="B102" t="str">
            <v>STL</v>
          </cell>
          <cell r="C102" t="str">
            <v>RP</v>
          </cell>
          <cell r="D102">
            <v>35</v>
          </cell>
          <cell r="E102">
            <v>39</v>
          </cell>
          <cell r="F102">
            <v>1</v>
          </cell>
          <cell r="G102">
            <v>1</v>
          </cell>
          <cell r="H102">
            <v>10</v>
          </cell>
        </row>
        <row r="103">
          <cell r="A103" t="str">
            <v>Jake Petricka</v>
          </cell>
          <cell r="B103" t="str">
            <v>CWS</v>
          </cell>
          <cell r="C103" t="str">
            <v>RP</v>
          </cell>
          <cell r="D103">
            <v>57</v>
          </cell>
          <cell r="E103">
            <v>42</v>
          </cell>
          <cell r="F103">
            <v>1</v>
          </cell>
          <cell r="G103">
            <v>1</v>
          </cell>
          <cell r="H103">
            <v>10</v>
          </cell>
        </row>
        <row r="104">
          <cell r="A104" t="str">
            <v>Neal Cotts</v>
          </cell>
          <cell r="B104" t="str">
            <v>HOU</v>
          </cell>
          <cell r="C104" t="str">
            <v>RP</v>
          </cell>
          <cell r="D104">
            <v>38</v>
          </cell>
          <cell r="E104">
            <v>36</v>
          </cell>
          <cell r="F104">
            <v>0</v>
          </cell>
          <cell r="G104">
            <v>1</v>
          </cell>
          <cell r="H104">
            <v>10</v>
          </cell>
        </row>
        <row r="105">
          <cell r="A105" t="str">
            <v>Ross Ohlendorf</v>
          </cell>
          <cell r="B105" t="str">
            <v>KC</v>
          </cell>
          <cell r="C105" t="str">
            <v>RP</v>
          </cell>
          <cell r="D105">
            <v>33</v>
          </cell>
          <cell r="E105">
            <v>32</v>
          </cell>
          <cell r="F105">
            <v>0</v>
          </cell>
          <cell r="G105" t="str">
            <v xml:space="preserve"> </v>
          </cell>
          <cell r="H105">
            <v>10</v>
          </cell>
        </row>
        <row r="106">
          <cell r="A106" t="str">
            <v>Robbie Ross</v>
          </cell>
          <cell r="B106" t="str">
            <v>BOS</v>
          </cell>
          <cell r="C106" t="str">
            <v>RP</v>
          </cell>
          <cell r="D106">
            <v>55</v>
          </cell>
          <cell r="E106">
            <v>46</v>
          </cell>
          <cell r="F106">
            <v>1</v>
          </cell>
          <cell r="G106">
            <v>1</v>
          </cell>
          <cell r="H106">
            <v>10</v>
          </cell>
        </row>
        <row r="107">
          <cell r="A107" t="str">
            <v>Jason Motte</v>
          </cell>
          <cell r="B107" t="str">
            <v>COL</v>
          </cell>
          <cell r="C107" t="str">
            <v>RP</v>
          </cell>
          <cell r="D107">
            <v>49</v>
          </cell>
          <cell r="E107">
            <v>37</v>
          </cell>
          <cell r="F107">
            <v>4</v>
          </cell>
          <cell r="G107">
            <v>0</v>
          </cell>
          <cell r="H107">
            <v>10</v>
          </cell>
        </row>
        <row r="108">
          <cell r="A108" t="str">
            <v>Sam Freeman</v>
          </cell>
          <cell r="B108" t="str">
            <v>TEX</v>
          </cell>
          <cell r="C108" t="str">
            <v>RP</v>
          </cell>
          <cell r="D108">
            <v>43</v>
          </cell>
          <cell r="E108">
            <v>41</v>
          </cell>
          <cell r="F108">
            <v>0</v>
          </cell>
          <cell r="G108">
            <v>0</v>
          </cell>
          <cell r="H108">
            <v>10</v>
          </cell>
        </row>
        <row r="109">
          <cell r="A109" t="str">
            <v>Scott Oberg</v>
          </cell>
          <cell r="B109" t="str">
            <v>COL</v>
          </cell>
          <cell r="C109" t="str">
            <v>RP</v>
          </cell>
          <cell r="D109">
            <v>52</v>
          </cell>
          <cell r="E109">
            <v>41</v>
          </cell>
          <cell r="F109">
            <v>1</v>
          </cell>
          <cell r="G109">
            <v>0</v>
          </cell>
          <cell r="H109">
            <v>10</v>
          </cell>
        </row>
        <row r="110">
          <cell r="A110" t="str">
            <v>J.J. Hoover</v>
          </cell>
          <cell r="B110" t="str">
            <v>CIN</v>
          </cell>
          <cell r="C110" t="str">
            <v>RP</v>
          </cell>
          <cell r="D110">
            <v>62</v>
          </cell>
          <cell r="E110">
            <v>60</v>
          </cell>
          <cell r="F110">
            <v>22</v>
          </cell>
          <cell r="G110">
            <v>4</v>
          </cell>
          <cell r="H110">
            <v>9</v>
          </cell>
        </row>
        <row r="111">
          <cell r="A111" t="str">
            <v>Blake Treinen</v>
          </cell>
          <cell r="B111" t="str">
            <v>WSH</v>
          </cell>
          <cell r="C111" t="str">
            <v>RP</v>
          </cell>
          <cell r="D111">
            <v>65</v>
          </cell>
          <cell r="E111">
            <v>59</v>
          </cell>
          <cell r="F111">
            <v>0</v>
          </cell>
          <cell r="G111">
            <v>2</v>
          </cell>
          <cell r="H111">
            <v>9</v>
          </cell>
        </row>
        <row r="112">
          <cell r="A112" t="str">
            <v>Zach Putnam</v>
          </cell>
          <cell r="B112" t="str">
            <v>CWS</v>
          </cell>
          <cell r="C112" t="str">
            <v>RP</v>
          </cell>
          <cell r="D112">
            <v>49</v>
          </cell>
          <cell r="E112">
            <v>54</v>
          </cell>
          <cell r="F112">
            <v>1</v>
          </cell>
          <cell r="G112">
            <v>1</v>
          </cell>
          <cell r="H112">
            <v>9</v>
          </cell>
        </row>
        <row r="113">
          <cell r="A113" t="str">
            <v>Adam Liberatore</v>
          </cell>
          <cell r="B113" t="str">
            <v>LAD</v>
          </cell>
          <cell r="C113" t="str">
            <v>RP</v>
          </cell>
          <cell r="D113">
            <v>33</v>
          </cell>
          <cell r="E113">
            <v>33</v>
          </cell>
          <cell r="F113">
            <v>0</v>
          </cell>
          <cell r="G113" t="str">
            <v xml:space="preserve"> </v>
          </cell>
          <cell r="H113">
            <v>9</v>
          </cell>
        </row>
        <row r="114">
          <cell r="A114" t="str">
            <v>Juan Nicasio</v>
          </cell>
          <cell r="B114" t="str">
            <v>PIT</v>
          </cell>
          <cell r="C114" t="str">
            <v>RP</v>
          </cell>
          <cell r="D114">
            <v>60</v>
          </cell>
          <cell r="E114">
            <v>56</v>
          </cell>
          <cell r="F114">
            <v>0</v>
          </cell>
          <cell r="G114">
            <v>1</v>
          </cell>
          <cell r="H114">
            <v>9</v>
          </cell>
        </row>
        <row r="115">
          <cell r="A115" t="str">
            <v>Cody Martin</v>
          </cell>
          <cell r="B115" t="str">
            <v>SEA</v>
          </cell>
          <cell r="C115" t="str">
            <v>RP</v>
          </cell>
          <cell r="D115">
            <v>59</v>
          </cell>
          <cell r="E115">
            <v>53</v>
          </cell>
          <cell r="F115">
            <v>0</v>
          </cell>
          <cell r="G115" t="str">
            <v xml:space="preserve"> </v>
          </cell>
          <cell r="H115">
            <v>9</v>
          </cell>
        </row>
        <row r="116">
          <cell r="A116" t="str">
            <v>Jairo Diaz</v>
          </cell>
          <cell r="B116" t="str">
            <v>COL</v>
          </cell>
          <cell r="C116" t="str">
            <v>RP</v>
          </cell>
          <cell r="D116">
            <v>48</v>
          </cell>
          <cell r="E116">
            <v>45</v>
          </cell>
          <cell r="F116">
            <v>0</v>
          </cell>
          <cell r="G116">
            <v>1</v>
          </cell>
          <cell r="H116">
            <v>9</v>
          </cell>
        </row>
        <row r="117">
          <cell r="A117" t="str">
            <v>Drew Storen</v>
          </cell>
          <cell r="B117" t="str">
            <v>TOR</v>
          </cell>
          <cell r="C117" t="str">
            <v>RP</v>
          </cell>
          <cell r="D117">
            <v>63</v>
          </cell>
          <cell r="E117">
            <v>65</v>
          </cell>
          <cell r="F117">
            <v>24</v>
          </cell>
          <cell r="G117">
            <v>4</v>
          </cell>
          <cell r="H117">
            <v>8</v>
          </cell>
        </row>
        <row r="118">
          <cell r="A118" t="str">
            <v>Evan Scribner</v>
          </cell>
          <cell r="B118" t="str">
            <v>SEA</v>
          </cell>
          <cell r="C118" t="str">
            <v>RP</v>
          </cell>
          <cell r="D118">
            <v>55</v>
          </cell>
          <cell r="E118">
            <v>58</v>
          </cell>
          <cell r="F118">
            <v>0</v>
          </cell>
          <cell r="G118">
            <v>2</v>
          </cell>
          <cell r="H118">
            <v>8</v>
          </cell>
        </row>
        <row r="119">
          <cell r="A119" t="str">
            <v>Luke Hochevar</v>
          </cell>
          <cell r="B119" t="str">
            <v>KC</v>
          </cell>
          <cell r="C119" t="str">
            <v>RP</v>
          </cell>
          <cell r="D119">
            <v>55</v>
          </cell>
          <cell r="E119">
            <v>53</v>
          </cell>
          <cell r="F119">
            <v>1</v>
          </cell>
          <cell r="G119">
            <v>0</v>
          </cell>
          <cell r="H119">
            <v>8</v>
          </cell>
        </row>
        <row r="120">
          <cell r="A120" t="str">
            <v>Alexander Colome</v>
          </cell>
          <cell r="B120" t="str">
            <v>TB</v>
          </cell>
          <cell r="C120" t="str">
            <v>SP,RP</v>
          </cell>
          <cell r="D120">
            <v>66</v>
          </cell>
          <cell r="E120">
            <v>55</v>
          </cell>
          <cell r="F120">
            <v>2</v>
          </cell>
          <cell r="G120">
            <v>3</v>
          </cell>
          <cell r="H120">
            <v>8</v>
          </cell>
        </row>
        <row r="121">
          <cell r="A121" t="str">
            <v>John Axford</v>
          </cell>
          <cell r="B121" t="str">
            <v>OAK</v>
          </cell>
          <cell r="C121" t="str">
            <v>RP</v>
          </cell>
          <cell r="D121">
            <v>56</v>
          </cell>
          <cell r="E121">
            <v>59</v>
          </cell>
          <cell r="F121">
            <v>2</v>
          </cell>
          <cell r="G121">
            <v>3</v>
          </cell>
          <cell r="H121">
            <v>8</v>
          </cell>
        </row>
        <row r="122">
          <cell r="A122" t="str">
            <v>Trevor Cahill</v>
          </cell>
          <cell r="B122" t="str">
            <v>CHC</v>
          </cell>
          <cell r="C122" t="str">
            <v>SP,RP</v>
          </cell>
          <cell r="D122">
            <v>67</v>
          </cell>
          <cell r="E122">
            <v>61</v>
          </cell>
          <cell r="F122">
            <v>1</v>
          </cell>
          <cell r="G122">
            <v>2</v>
          </cell>
          <cell r="H122">
            <v>8</v>
          </cell>
        </row>
        <row r="123">
          <cell r="A123" t="str">
            <v>Neil Ramirez</v>
          </cell>
          <cell r="B123" t="str">
            <v>CHC</v>
          </cell>
          <cell r="C123" t="str">
            <v>RP</v>
          </cell>
          <cell r="D123">
            <v>31</v>
          </cell>
          <cell r="E123">
            <v>35</v>
          </cell>
          <cell r="F123">
            <v>0</v>
          </cell>
          <cell r="G123" t="str">
            <v xml:space="preserve"> </v>
          </cell>
          <cell r="H123">
            <v>8</v>
          </cell>
        </row>
        <row r="124">
          <cell r="A124" t="str">
            <v>Pat Venditte</v>
          </cell>
          <cell r="B124" t="str">
            <v>TOR</v>
          </cell>
          <cell r="C124" t="str">
            <v>RP</v>
          </cell>
          <cell r="D124">
            <v>35</v>
          </cell>
          <cell r="E124">
            <v>30</v>
          </cell>
          <cell r="F124">
            <v>0</v>
          </cell>
          <cell r="G124">
            <v>0</v>
          </cell>
          <cell r="H124">
            <v>8</v>
          </cell>
        </row>
        <row r="125">
          <cell r="A125" t="str">
            <v>Tom Layne</v>
          </cell>
          <cell r="B125" t="str">
            <v>BOS</v>
          </cell>
          <cell r="C125" t="str">
            <v>RP</v>
          </cell>
          <cell r="D125">
            <v>37</v>
          </cell>
          <cell r="E125">
            <v>34</v>
          </cell>
          <cell r="F125">
            <v>0</v>
          </cell>
          <cell r="G125">
            <v>0</v>
          </cell>
          <cell r="H125">
            <v>8</v>
          </cell>
        </row>
        <row r="126">
          <cell r="A126" t="str">
            <v>Matt Reynolds</v>
          </cell>
          <cell r="B126" t="str">
            <v>ARI</v>
          </cell>
          <cell r="C126" t="str">
            <v>RP</v>
          </cell>
          <cell r="D126">
            <v>35</v>
          </cell>
          <cell r="E126">
            <v>32</v>
          </cell>
          <cell r="F126">
            <v>0</v>
          </cell>
          <cell r="G126" t="str">
            <v xml:space="preserve"> </v>
          </cell>
          <cell r="H126">
            <v>8</v>
          </cell>
        </row>
        <row r="127">
          <cell r="A127" t="str">
            <v>Tommy Kahnle</v>
          </cell>
          <cell r="B127" t="str">
            <v>CWS</v>
          </cell>
          <cell r="C127" t="str">
            <v>RP</v>
          </cell>
          <cell r="D127">
            <v>35</v>
          </cell>
          <cell r="E127">
            <v>37</v>
          </cell>
          <cell r="F127">
            <v>0</v>
          </cell>
          <cell r="G127" t="str">
            <v xml:space="preserve"> </v>
          </cell>
          <cell r="H127">
            <v>8</v>
          </cell>
        </row>
        <row r="128">
          <cell r="A128" t="str">
            <v>Steve Cishek</v>
          </cell>
          <cell r="B128" t="str">
            <v>SEA</v>
          </cell>
          <cell r="C128" t="str">
            <v>RP</v>
          </cell>
          <cell r="D128">
            <v>59</v>
          </cell>
          <cell r="E128">
            <v>56</v>
          </cell>
          <cell r="F128">
            <v>24</v>
          </cell>
          <cell r="G128">
            <v>4</v>
          </cell>
          <cell r="H128">
            <v>7</v>
          </cell>
        </row>
        <row r="129">
          <cell r="A129" t="str">
            <v>Jason Grilli</v>
          </cell>
          <cell r="B129" t="str">
            <v>ATL</v>
          </cell>
          <cell r="C129" t="str">
            <v>RP</v>
          </cell>
          <cell r="D129">
            <v>43</v>
          </cell>
          <cell r="E129">
            <v>51</v>
          </cell>
          <cell r="F129">
            <v>18</v>
          </cell>
          <cell r="G129">
            <v>1</v>
          </cell>
          <cell r="H129">
            <v>7</v>
          </cell>
        </row>
        <row r="130">
          <cell r="A130" t="str">
            <v>Joshua Fields</v>
          </cell>
          <cell r="B130" t="str">
            <v>HOU</v>
          </cell>
          <cell r="C130" t="str">
            <v>RP</v>
          </cell>
          <cell r="D130">
            <v>55</v>
          </cell>
          <cell r="E130">
            <v>66</v>
          </cell>
          <cell r="F130">
            <v>1</v>
          </cell>
          <cell r="G130">
            <v>2</v>
          </cell>
          <cell r="H130">
            <v>7</v>
          </cell>
        </row>
        <row r="131">
          <cell r="A131" t="str">
            <v>Fernando Rodriguez</v>
          </cell>
          <cell r="B131" t="str">
            <v>OAK</v>
          </cell>
          <cell r="C131" t="str">
            <v>RP</v>
          </cell>
          <cell r="D131">
            <v>59</v>
          </cell>
          <cell r="E131">
            <v>60</v>
          </cell>
          <cell r="F131">
            <v>1</v>
          </cell>
          <cell r="G131">
            <v>1</v>
          </cell>
          <cell r="H131">
            <v>7</v>
          </cell>
        </row>
        <row r="132">
          <cell r="A132" t="str">
            <v>Brandon Maurer</v>
          </cell>
          <cell r="B132" t="str">
            <v>SD</v>
          </cell>
          <cell r="C132" t="str">
            <v>RP</v>
          </cell>
          <cell r="D132">
            <v>75</v>
          </cell>
          <cell r="E132">
            <v>63</v>
          </cell>
          <cell r="F132">
            <v>1</v>
          </cell>
          <cell r="G132">
            <v>1</v>
          </cell>
          <cell r="H132">
            <v>7</v>
          </cell>
        </row>
        <row r="133">
          <cell r="A133" t="str">
            <v>Nate Jones</v>
          </cell>
          <cell r="B133" t="str">
            <v>CWS</v>
          </cell>
          <cell r="C133" t="str">
            <v>RP</v>
          </cell>
          <cell r="D133">
            <v>48</v>
          </cell>
          <cell r="E133">
            <v>57</v>
          </cell>
          <cell r="F133">
            <v>0</v>
          </cell>
          <cell r="G133">
            <v>1</v>
          </cell>
          <cell r="H133">
            <v>7</v>
          </cell>
        </row>
        <row r="134">
          <cell r="A134" t="str">
            <v>Mike Morin</v>
          </cell>
          <cell r="B134" t="str">
            <v>LAA</v>
          </cell>
          <cell r="C134" t="str">
            <v>RP</v>
          </cell>
          <cell r="D134">
            <v>47</v>
          </cell>
          <cell r="E134">
            <v>46</v>
          </cell>
          <cell r="F134">
            <v>1</v>
          </cell>
          <cell r="G134" t="str">
            <v xml:space="preserve"> </v>
          </cell>
          <cell r="H134">
            <v>7</v>
          </cell>
        </row>
        <row r="135">
          <cell r="A135" t="str">
            <v>Justin Miller</v>
          </cell>
          <cell r="B135" t="str">
            <v>COL</v>
          </cell>
          <cell r="C135" t="str">
            <v>RP</v>
          </cell>
          <cell r="D135">
            <v>48</v>
          </cell>
          <cell r="E135">
            <v>47</v>
          </cell>
          <cell r="F135">
            <v>1</v>
          </cell>
          <cell r="G135">
            <v>0</v>
          </cell>
          <cell r="H135">
            <v>7</v>
          </cell>
        </row>
        <row r="136">
          <cell r="A136" t="str">
            <v>Al Alburquerque</v>
          </cell>
          <cell r="B136" t="str">
            <v>LAA</v>
          </cell>
          <cell r="C136" t="str">
            <v>RP</v>
          </cell>
          <cell r="D136">
            <v>49</v>
          </cell>
          <cell r="E136">
            <v>53</v>
          </cell>
          <cell r="F136">
            <v>1</v>
          </cell>
          <cell r="G136">
            <v>0</v>
          </cell>
          <cell r="H136">
            <v>7</v>
          </cell>
        </row>
        <row r="137">
          <cell r="A137" t="str">
            <v>Jose Alvarez</v>
          </cell>
          <cell r="B137" t="str">
            <v>LAA</v>
          </cell>
          <cell r="C137" t="str">
            <v>RP</v>
          </cell>
          <cell r="D137">
            <v>61</v>
          </cell>
          <cell r="E137">
            <v>52</v>
          </cell>
          <cell r="F137">
            <v>0</v>
          </cell>
          <cell r="G137">
            <v>1</v>
          </cell>
          <cell r="H137">
            <v>7</v>
          </cell>
        </row>
        <row r="138">
          <cell r="A138" t="str">
            <v>Felipe Rivero</v>
          </cell>
          <cell r="B138" t="str">
            <v>WSH</v>
          </cell>
          <cell r="C138" t="str">
            <v>RP</v>
          </cell>
          <cell r="D138">
            <v>44</v>
          </cell>
          <cell r="E138">
            <v>40</v>
          </cell>
          <cell r="F138">
            <v>0</v>
          </cell>
          <cell r="G138">
            <v>0</v>
          </cell>
          <cell r="H138">
            <v>7</v>
          </cell>
        </row>
        <row r="139">
          <cell r="A139" t="str">
            <v>Franklin Morales</v>
          </cell>
          <cell r="B139" t="str">
            <v>MIL</v>
          </cell>
          <cell r="C139" t="str">
            <v>RP</v>
          </cell>
          <cell r="D139">
            <v>57</v>
          </cell>
          <cell r="E139">
            <v>42</v>
          </cell>
          <cell r="F139">
            <v>0</v>
          </cell>
          <cell r="G139">
            <v>1</v>
          </cell>
          <cell r="H139">
            <v>7</v>
          </cell>
        </row>
        <row r="140">
          <cell r="A140" t="str">
            <v>Dan Otero</v>
          </cell>
          <cell r="B140" t="str">
            <v>CLE</v>
          </cell>
          <cell r="C140" t="str">
            <v>RP</v>
          </cell>
          <cell r="D140">
            <v>47</v>
          </cell>
          <cell r="E140">
            <v>29</v>
          </cell>
          <cell r="F140">
            <v>0</v>
          </cell>
          <cell r="G140">
            <v>1</v>
          </cell>
          <cell r="H140">
            <v>7</v>
          </cell>
        </row>
        <row r="141">
          <cell r="A141" t="str">
            <v>Kyle Barraclough</v>
          </cell>
          <cell r="B141" t="str">
            <v>MIA</v>
          </cell>
          <cell r="C141" t="str">
            <v>RP</v>
          </cell>
          <cell r="D141">
            <v>41</v>
          </cell>
          <cell r="E141">
            <v>45</v>
          </cell>
          <cell r="F141">
            <v>0</v>
          </cell>
          <cell r="G141">
            <v>1</v>
          </cell>
          <cell r="H141">
            <v>7</v>
          </cell>
        </row>
        <row r="142">
          <cell r="A142" t="str">
            <v>Enny Romero</v>
          </cell>
          <cell r="B142" t="str">
            <v>TB</v>
          </cell>
          <cell r="C142" t="str">
            <v>RP</v>
          </cell>
          <cell r="D142">
            <v>48</v>
          </cell>
          <cell r="E142">
            <v>43</v>
          </cell>
          <cell r="F142">
            <v>0</v>
          </cell>
          <cell r="G142">
            <v>1</v>
          </cell>
          <cell r="H142">
            <v>7</v>
          </cell>
        </row>
        <row r="143">
          <cell r="A143" t="str">
            <v>Fernando Rodney</v>
          </cell>
          <cell r="B143" t="str">
            <v>SD</v>
          </cell>
          <cell r="C143" t="str">
            <v>RP</v>
          </cell>
          <cell r="D143">
            <v>56</v>
          </cell>
          <cell r="E143">
            <v>57</v>
          </cell>
          <cell r="F143">
            <v>17</v>
          </cell>
          <cell r="G143">
            <v>5</v>
          </cell>
          <cell r="H143">
            <v>6</v>
          </cell>
        </row>
        <row r="144">
          <cell r="A144" t="str">
            <v>Zach McAllister</v>
          </cell>
          <cell r="B144" t="str">
            <v>CLE</v>
          </cell>
          <cell r="C144" t="str">
            <v>RP</v>
          </cell>
          <cell r="D144">
            <v>64</v>
          </cell>
          <cell r="E144">
            <v>64</v>
          </cell>
          <cell r="F144">
            <v>1</v>
          </cell>
          <cell r="G144">
            <v>1</v>
          </cell>
          <cell r="H144">
            <v>6</v>
          </cell>
        </row>
        <row r="145">
          <cell r="A145" t="str">
            <v>Anthony Cingrani</v>
          </cell>
          <cell r="B145" t="str">
            <v>CIN</v>
          </cell>
          <cell r="C145" t="str">
            <v>RP</v>
          </cell>
          <cell r="D145">
            <v>54</v>
          </cell>
          <cell r="E145">
            <v>61</v>
          </cell>
          <cell r="F145">
            <v>2</v>
          </cell>
          <cell r="G145">
            <v>1</v>
          </cell>
          <cell r="H145">
            <v>6</v>
          </cell>
        </row>
        <row r="146">
          <cell r="A146" t="str">
            <v>Jeanmar Gomez</v>
          </cell>
          <cell r="B146" t="str">
            <v>PHI</v>
          </cell>
          <cell r="C146" t="str">
            <v>RP</v>
          </cell>
          <cell r="D146">
            <v>66</v>
          </cell>
          <cell r="E146">
            <v>46</v>
          </cell>
          <cell r="F146">
            <v>2</v>
          </cell>
          <cell r="G146">
            <v>1</v>
          </cell>
          <cell r="H146">
            <v>6</v>
          </cell>
        </row>
        <row r="147">
          <cell r="A147" t="str">
            <v>Bo Schultz</v>
          </cell>
          <cell r="B147" t="str">
            <v>TOR</v>
          </cell>
          <cell r="C147" t="str">
            <v>RP</v>
          </cell>
          <cell r="D147">
            <v>40</v>
          </cell>
          <cell r="E147">
            <v>31</v>
          </cell>
          <cell r="F147">
            <v>1</v>
          </cell>
          <cell r="G147">
            <v>0</v>
          </cell>
          <cell r="H147">
            <v>6</v>
          </cell>
        </row>
        <row r="148">
          <cell r="A148" t="str">
            <v>Bruce Rondon</v>
          </cell>
          <cell r="B148" t="str">
            <v>DET</v>
          </cell>
          <cell r="C148" t="str">
            <v>RP</v>
          </cell>
          <cell r="D148">
            <v>41</v>
          </cell>
          <cell r="E148">
            <v>44</v>
          </cell>
          <cell r="F148">
            <v>0</v>
          </cell>
          <cell r="G148">
            <v>0</v>
          </cell>
          <cell r="H148">
            <v>6</v>
          </cell>
        </row>
        <row r="149">
          <cell r="A149" t="str">
            <v>Drew VerHagen</v>
          </cell>
          <cell r="B149" t="str">
            <v>DET</v>
          </cell>
          <cell r="C149" t="str">
            <v>RP</v>
          </cell>
          <cell r="D149">
            <v>42</v>
          </cell>
          <cell r="E149">
            <v>26</v>
          </cell>
          <cell r="F149">
            <v>0</v>
          </cell>
          <cell r="G149">
            <v>0</v>
          </cell>
          <cell r="H149">
            <v>6</v>
          </cell>
        </row>
        <row r="150">
          <cell r="A150" t="str">
            <v>Adam Loewen</v>
          </cell>
          <cell r="B150" t="str">
            <v>ARI</v>
          </cell>
          <cell r="C150" t="str">
            <v>RP</v>
          </cell>
          <cell r="D150">
            <v>65</v>
          </cell>
          <cell r="E150">
            <v>63</v>
          </cell>
          <cell r="F150">
            <v>0</v>
          </cell>
          <cell r="G150" t="str">
            <v xml:space="preserve"> </v>
          </cell>
          <cell r="H150">
            <v>6</v>
          </cell>
        </row>
        <row r="151">
          <cell r="A151" t="str">
            <v>Steve Delabar</v>
          </cell>
          <cell r="B151" t="str">
            <v>TOR</v>
          </cell>
          <cell r="C151" t="str">
            <v>RP</v>
          </cell>
          <cell r="D151">
            <v>31</v>
          </cell>
          <cell r="E151">
            <v>32</v>
          </cell>
          <cell r="F151">
            <v>0</v>
          </cell>
          <cell r="G151">
            <v>0</v>
          </cell>
          <cell r="H151">
            <v>6</v>
          </cell>
        </row>
        <row r="152">
          <cell r="A152" t="str">
            <v>Tanner Scheppers</v>
          </cell>
          <cell r="B152" t="str">
            <v>TEX</v>
          </cell>
          <cell r="C152" t="str">
            <v>RP</v>
          </cell>
          <cell r="D152">
            <v>33</v>
          </cell>
          <cell r="E152">
            <v>27</v>
          </cell>
          <cell r="F152">
            <v>0</v>
          </cell>
          <cell r="G152" t="str">
            <v xml:space="preserve"> </v>
          </cell>
          <cell r="H152">
            <v>6</v>
          </cell>
        </row>
        <row r="153">
          <cell r="A153" t="str">
            <v>Matt Marksberry</v>
          </cell>
          <cell r="B153" t="str">
            <v>ATL</v>
          </cell>
          <cell r="C153" t="str">
            <v>RP</v>
          </cell>
          <cell r="D153">
            <v>46</v>
          </cell>
          <cell r="E153">
            <v>41</v>
          </cell>
          <cell r="F153">
            <v>0</v>
          </cell>
          <cell r="G153">
            <v>1</v>
          </cell>
          <cell r="H153">
            <v>6</v>
          </cell>
        </row>
        <row r="154">
          <cell r="A154" t="str">
            <v>Christian Friedrich</v>
          </cell>
          <cell r="B154" t="str">
            <v>SD</v>
          </cell>
          <cell r="C154" t="str">
            <v>RP</v>
          </cell>
          <cell r="D154">
            <v>43</v>
          </cell>
          <cell r="E154">
            <v>36</v>
          </cell>
          <cell r="F154">
            <v>0</v>
          </cell>
          <cell r="G154">
            <v>0</v>
          </cell>
          <cell r="H154">
            <v>6</v>
          </cell>
        </row>
        <row r="155">
          <cell r="A155" t="str">
            <v>Peter Moylan</v>
          </cell>
          <cell r="B155" t="str">
            <v>KC</v>
          </cell>
          <cell r="C155" t="str">
            <v>RP</v>
          </cell>
          <cell r="D155">
            <v>27</v>
          </cell>
          <cell r="E155">
            <v>21</v>
          </cell>
          <cell r="F155">
            <v>0</v>
          </cell>
          <cell r="G155">
            <v>1</v>
          </cell>
          <cell r="H155">
            <v>6</v>
          </cell>
        </row>
        <row r="156">
          <cell r="A156" t="str">
            <v>Glen Perkins</v>
          </cell>
          <cell r="B156" t="str">
            <v>MIN</v>
          </cell>
          <cell r="C156" t="str">
            <v>RP</v>
          </cell>
          <cell r="D156">
            <v>59</v>
          </cell>
          <cell r="E156">
            <v>59</v>
          </cell>
          <cell r="F156">
            <v>30</v>
          </cell>
          <cell r="G156">
            <v>4</v>
          </cell>
          <cell r="H156">
            <v>5</v>
          </cell>
        </row>
        <row r="157">
          <cell r="A157" t="str">
            <v>Arodys Vizcaino</v>
          </cell>
          <cell r="B157" t="str">
            <v>ATL</v>
          </cell>
          <cell r="C157" t="str">
            <v>RP</v>
          </cell>
          <cell r="D157">
            <v>54</v>
          </cell>
          <cell r="E157">
            <v>58</v>
          </cell>
          <cell r="F157">
            <v>15</v>
          </cell>
          <cell r="G157" t="str">
            <v xml:space="preserve"> </v>
          </cell>
          <cell r="H157">
            <v>5</v>
          </cell>
        </row>
        <row r="158">
          <cell r="A158" t="str">
            <v>Adam Warren</v>
          </cell>
          <cell r="B158" t="str">
            <v>CHC</v>
          </cell>
          <cell r="C158" t="str">
            <v>SP,RP</v>
          </cell>
          <cell r="D158">
            <v>70</v>
          </cell>
          <cell r="E158">
            <v>63</v>
          </cell>
          <cell r="F158">
            <v>0</v>
          </cell>
          <cell r="G158">
            <v>0</v>
          </cell>
          <cell r="H158">
            <v>5</v>
          </cell>
        </row>
        <row r="159">
          <cell r="A159" t="str">
            <v>Corey Knebel</v>
          </cell>
          <cell r="B159" t="str">
            <v>MIL</v>
          </cell>
          <cell r="C159" t="str">
            <v>RP</v>
          </cell>
          <cell r="D159">
            <v>54</v>
          </cell>
          <cell r="E159">
            <v>63</v>
          </cell>
          <cell r="F159">
            <v>3</v>
          </cell>
          <cell r="G159">
            <v>0</v>
          </cell>
          <cell r="H159">
            <v>5</v>
          </cell>
        </row>
        <row r="160">
          <cell r="A160" t="str">
            <v>Mychal Antonio Givens</v>
          </cell>
          <cell r="B160" t="str">
            <v>BAL</v>
          </cell>
          <cell r="C160" t="str">
            <v>RP</v>
          </cell>
          <cell r="D160">
            <v>52</v>
          </cell>
          <cell r="E160">
            <v>56</v>
          </cell>
          <cell r="F160">
            <v>0</v>
          </cell>
          <cell r="G160">
            <v>0</v>
          </cell>
          <cell r="H160">
            <v>5</v>
          </cell>
        </row>
        <row r="161">
          <cell r="A161" t="str">
            <v>Michael Blazek</v>
          </cell>
          <cell r="B161" t="str">
            <v>MIL</v>
          </cell>
          <cell r="C161" t="str">
            <v>RP</v>
          </cell>
          <cell r="D161">
            <v>54</v>
          </cell>
          <cell r="E161">
            <v>47</v>
          </cell>
          <cell r="F161">
            <v>0</v>
          </cell>
          <cell r="G161">
            <v>0</v>
          </cell>
          <cell r="H161">
            <v>5</v>
          </cell>
        </row>
        <row r="162">
          <cell r="A162" t="str">
            <v>Michael Tonkin</v>
          </cell>
          <cell r="B162" t="str">
            <v>MIN</v>
          </cell>
          <cell r="C162" t="str">
            <v>RP</v>
          </cell>
          <cell r="D162">
            <v>40</v>
          </cell>
          <cell r="E162">
            <v>36</v>
          </cell>
          <cell r="F162">
            <v>1</v>
          </cell>
          <cell r="G162">
            <v>0</v>
          </cell>
          <cell r="H162">
            <v>5</v>
          </cell>
        </row>
        <row r="163">
          <cell r="A163" t="str">
            <v>Jerry Blevins</v>
          </cell>
          <cell r="B163" t="str">
            <v>NYM</v>
          </cell>
          <cell r="C163" t="str">
            <v>RP</v>
          </cell>
          <cell r="D163">
            <v>36</v>
          </cell>
          <cell r="E163">
            <v>37</v>
          </cell>
          <cell r="F163">
            <v>0</v>
          </cell>
          <cell r="G163" t="str">
            <v xml:space="preserve"> </v>
          </cell>
          <cell r="H163">
            <v>5</v>
          </cell>
        </row>
        <row r="164">
          <cell r="A164" t="str">
            <v>Matt Albers</v>
          </cell>
          <cell r="B164" t="str">
            <v>CWS</v>
          </cell>
          <cell r="C164" t="str">
            <v>RP</v>
          </cell>
          <cell r="D164">
            <v>39</v>
          </cell>
          <cell r="E164">
            <v>28</v>
          </cell>
          <cell r="F164">
            <v>0</v>
          </cell>
          <cell r="G164">
            <v>0</v>
          </cell>
          <cell r="H164">
            <v>5</v>
          </cell>
        </row>
        <row r="165">
          <cell r="A165" t="str">
            <v>Ryan Webb</v>
          </cell>
          <cell r="B165" t="str">
            <v>TB</v>
          </cell>
          <cell r="C165" t="str">
            <v>RP</v>
          </cell>
          <cell r="D165">
            <v>48</v>
          </cell>
          <cell r="E165">
            <v>33</v>
          </cell>
          <cell r="F165">
            <v>1</v>
          </cell>
          <cell r="G165">
            <v>0</v>
          </cell>
          <cell r="H165">
            <v>5</v>
          </cell>
        </row>
        <row r="166">
          <cell r="A166" t="str">
            <v>Dalier Hinojosa</v>
          </cell>
          <cell r="B166" t="str">
            <v>PHI</v>
          </cell>
          <cell r="C166" t="str">
            <v>RP</v>
          </cell>
          <cell r="D166">
            <v>52</v>
          </cell>
          <cell r="E166">
            <v>49</v>
          </cell>
          <cell r="F166">
            <v>1</v>
          </cell>
          <cell r="G166">
            <v>1</v>
          </cell>
          <cell r="H166">
            <v>5</v>
          </cell>
        </row>
        <row r="167">
          <cell r="A167" t="str">
            <v>Ian Krol</v>
          </cell>
          <cell r="B167" t="str">
            <v>ATL</v>
          </cell>
          <cell r="C167" t="str">
            <v>RP</v>
          </cell>
          <cell r="D167">
            <v>39</v>
          </cell>
          <cell r="E167">
            <v>41</v>
          </cell>
          <cell r="F167">
            <v>0</v>
          </cell>
          <cell r="G167">
            <v>0</v>
          </cell>
          <cell r="H167">
            <v>5</v>
          </cell>
        </row>
        <row r="168">
          <cell r="A168" t="str">
            <v>Sam Tuivailala</v>
          </cell>
          <cell r="B168" t="str">
            <v>STL</v>
          </cell>
          <cell r="C168" t="str">
            <v>RP</v>
          </cell>
          <cell r="D168">
            <v>35</v>
          </cell>
          <cell r="E168">
            <v>39</v>
          </cell>
          <cell r="F168">
            <v>1</v>
          </cell>
          <cell r="G168">
            <v>0</v>
          </cell>
          <cell r="H168">
            <v>5</v>
          </cell>
        </row>
        <row r="169">
          <cell r="A169" t="str">
            <v>Dan Jennings</v>
          </cell>
          <cell r="B169" t="str">
            <v>CWS</v>
          </cell>
          <cell r="C169" t="str">
            <v>RP</v>
          </cell>
          <cell r="D169">
            <v>49</v>
          </cell>
          <cell r="E169">
            <v>43</v>
          </cell>
          <cell r="F169">
            <v>0</v>
          </cell>
          <cell r="G169">
            <v>1</v>
          </cell>
          <cell r="H169">
            <v>5</v>
          </cell>
        </row>
        <row r="170">
          <cell r="A170" t="str">
            <v>Zach Rosscup</v>
          </cell>
          <cell r="B170" t="str">
            <v>CHC</v>
          </cell>
          <cell r="C170" t="str">
            <v>RP</v>
          </cell>
          <cell r="D170">
            <v>26</v>
          </cell>
          <cell r="E170">
            <v>31</v>
          </cell>
          <cell r="F170">
            <v>0</v>
          </cell>
          <cell r="G170" t="str">
            <v xml:space="preserve"> </v>
          </cell>
          <cell r="H170">
            <v>5</v>
          </cell>
        </row>
        <row r="171">
          <cell r="A171" t="str">
            <v>Casey Janssen</v>
          </cell>
          <cell r="B171" t="str">
            <v>SD</v>
          </cell>
          <cell r="C171" t="str">
            <v>RP</v>
          </cell>
          <cell r="D171">
            <v>33</v>
          </cell>
          <cell r="E171">
            <v>24</v>
          </cell>
          <cell r="F171">
            <v>0</v>
          </cell>
          <cell r="G171" t="str">
            <v xml:space="preserve"> </v>
          </cell>
          <cell r="H171">
            <v>5</v>
          </cell>
        </row>
        <row r="172">
          <cell r="A172" t="str">
            <v>Spencer Patton</v>
          </cell>
          <cell r="B172" t="str">
            <v>CHC</v>
          </cell>
          <cell r="C172" t="str">
            <v>RP</v>
          </cell>
          <cell r="D172">
            <v>41</v>
          </cell>
          <cell r="E172">
            <v>48</v>
          </cell>
          <cell r="F172">
            <v>0</v>
          </cell>
          <cell r="G172" t="str">
            <v xml:space="preserve"> </v>
          </cell>
          <cell r="H172">
            <v>5</v>
          </cell>
        </row>
        <row r="173">
          <cell r="A173" t="str">
            <v>Neftali Feliz</v>
          </cell>
          <cell r="B173" t="str">
            <v>PIT</v>
          </cell>
          <cell r="C173" t="str">
            <v>RP</v>
          </cell>
          <cell r="D173">
            <v>41</v>
          </cell>
          <cell r="E173">
            <v>34</v>
          </cell>
          <cell r="F173">
            <v>0</v>
          </cell>
          <cell r="G173">
            <v>2</v>
          </cell>
          <cell r="H173">
            <v>5</v>
          </cell>
        </row>
        <row r="174">
          <cell r="A174" t="str">
            <v>Ryan Cook</v>
          </cell>
          <cell r="B174" t="str">
            <v>SEA</v>
          </cell>
          <cell r="C174" t="str">
            <v>RP</v>
          </cell>
          <cell r="D174">
            <v>30</v>
          </cell>
          <cell r="E174">
            <v>27</v>
          </cell>
          <cell r="F174">
            <v>0</v>
          </cell>
          <cell r="G174" t="str">
            <v xml:space="preserve"> </v>
          </cell>
          <cell r="H174">
            <v>5</v>
          </cell>
        </row>
        <row r="175">
          <cell r="A175" t="str">
            <v>Noe Ramirez</v>
          </cell>
          <cell r="B175" t="str">
            <v>BOS</v>
          </cell>
          <cell r="C175" t="str">
            <v>RP</v>
          </cell>
          <cell r="D175">
            <v>29</v>
          </cell>
          <cell r="E175">
            <v>24</v>
          </cell>
          <cell r="F175">
            <v>0</v>
          </cell>
          <cell r="G175">
            <v>0</v>
          </cell>
          <cell r="H175">
            <v>5</v>
          </cell>
        </row>
        <row r="176">
          <cell r="A176" t="str">
            <v>Brian Duensing</v>
          </cell>
          <cell r="B176" t="str">
            <v>KC</v>
          </cell>
          <cell r="C176" t="str">
            <v>RP</v>
          </cell>
          <cell r="D176">
            <v>38</v>
          </cell>
          <cell r="E176">
            <v>23</v>
          </cell>
          <cell r="F176">
            <v>0</v>
          </cell>
          <cell r="G176">
            <v>2</v>
          </cell>
          <cell r="H176">
            <v>5</v>
          </cell>
        </row>
        <row r="177">
          <cell r="A177" t="str">
            <v>Travis Wood</v>
          </cell>
          <cell r="B177" t="str">
            <v>CHC</v>
          </cell>
          <cell r="C177" t="str">
            <v>SP,RP</v>
          </cell>
          <cell r="D177">
            <v>68</v>
          </cell>
          <cell r="E177">
            <v>70</v>
          </cell>
          <cell r="F177">
            <v>1</v>
          </cell>
          <cell r="G177">
            <v>0</v>
          </cell>
          <cell r="H177">
            <v>4</v>
          </cell>
        </row>
        <row r="178">
          <cell r="A178" t="str">
            <v>Tony Zych</v>
          </cell>
          <cell r="B178" t="str">
            <v>SEA</v>
          </cell>
          <cell r="C178" t="str">
            <v>RP</v>
          </cell>
          <cell r="D178">
            <v>54</v>
          </cell>
          <cell r="E178">
            <v>51</v>
          </cell>
          <cell r="F178">
            <v>1</v>
          </cell>
          <cell r="G178">
            <v>0</v>
          </cell>
          <cell r="H178">
            <v>4</v>
          </cell>
        </row>
        <row r="179">
          <cell r="A179" t="str">
            <v>Vidal Nuno</v>
          </cell>
          <cell r="B179" t="str">
            <v>SEA</v>
          </cell>
          <cell r="C179" t="str">
            <v>SP,RP</v>
          </cell>
          <cell r="D179">
            <v>78</v>
          </cell>
          <cell r="E179">
            <v>66</v>
          </cell>
          <cell r="F179">
            <v>0</v>
          </cell>
          <cell r="G179">
            <v>0</v>
          </cell>
          <cell r="H179">
            <v>4</v>
          </cell>
        </row>
        <row r="180">
          <cell r="A180" t="str">
            <v>Josh Collmenter</v>
          </cell>
          <cell r="B180" t="str">
            <v>ARI</v>
          </cell>
          <cell r="C180" t="str">
            <v>SP,RP</v>
          </cell>
          <cell r="D180">
            <v>69</v>
          </cell>
          <cell r="E180">
            <v>45</v>
          </cell>
          <cell r="F180">
            <v>1</v>
          </cell>
          <cell r="G180">
            <v>0</v>
          </cell>
          <cell r="H180">
            <v>4</v>
          </cell>
        </row>
        <row r="181">
          <cell r="A181" t="str">
            <v>Edwin Jackson</v>
          </cell>
          <cell r="B181" t="str">
            <v>MIA</v>
          </cell>
          <cell r="C181" t="str">
            <v>RP</v>
          </cell>
          <cell r="D181">
            <v>85</v>
          </cell>
          <cell r="E181">
            <v>66</v>
          </cell>
          <cell r="F181">
            <v>0</v>
          </cell>
          <cell r="G181">
            <v>1</v>
          </cell>
          <cell r="H181">
            <v>4</v>
          </cell>
        </row>
        <row r="182">
          <cell r="A182" t="str">
            <v>Chris Withrow</v>
          </cell>
          <cell r="B182" t="str">
            <v>ATL</v>
          </cell>
          <cell r="C182" t="str">
            <v>RP</v>
          </cell>
          <cell r="D182">
            <v>36</v>
          </cell>
          <cell r="E182">
            <v>43</v>
          </cell>
          <cell r="F182">
            <v>1</v>
          </cell>
          <cell r="G182">
            <v>0</v>
          </cell>
          <cell r="H182">
            <v>4</v>
          </cell>
        </row>
        <row r="183">
          <cell r="A183" t="str">
            <v>Adam Ottavino</v>
          </cell>
          <cell r="B183" t="str">
            <v>COL</v>
          </cell>
          <cell r="C183" t="str">
            <v>RP</v>
          </cell>
          <cell r="D183">
            <v>35</v>
          </cell>
          <cell r="E183">
            <v>37</v>
          </cell>
          <cell r="F183">
            <v>0</v>
          </cell>
          <cell r="G183" t="str">
            <v xml:space="preserve"> </v>
          </cell>
          <cell r="H183">
            <v>4</v>
          </cell>
        </row>
        <row r="184">
          <cell r="A184" t="str">
            <v>Jeff Manship</v>
          </cell>
          <cell r="B184" t="str">
            <v>CLE</v>
          </cell>
          <cell r="C184" t="str">
            <v>RP</v>
          </cell>
          <cell r="D184">
            <v>44</v>
          </cell>
          <cell r="E184">
            <v>36</v>
          </cell>
          <cell r="F184">
            <v>0</v>
          </cell>
          <cell r="G184">
            <v>0</v>
          </cell>
          <cell r="H184">
            <v>4</v>
          </cell>
        </row>
        <row r="185">
          <cell r="A185" t="str">
            <v>Kyle Crockett</v>
          </cell>
          <cell r="B185" t="str">
            <v>CLE</v>
          </cell>
          <cell r="C185" t="str">
            <v>RP</v>
          </cell>
          <cell r="D185">
            <v>36</v>
          </cell>
          <cell r="E185">
            <v>31</v>
          </cell>
          <cell r="F185">
            <v>0</v>
          </cell>
          <cell r="G185">
            <v>0</v>
          </cell>
          <cell r="H185">
            <v>4</v>
          </cell>
        </row>
        <row r="186">
          <cell r="A186" t="str">
            <v>Cory Gearrin</v>
          </cell>
          <cell r="B186" t="str">
            <v>SF</v>
          </cell>
          <cell r="C186" t="str">
            <v>RP</v>
          </cell>
          <cell r="D186">
            <v>27</v>
          </cell>
          <cell r="E186">
            <v>28</v>
          </cell>
          <cell r="F186">
            <v>1</v>
          </cell>
          <cell r="G186">
            <v>0</v>
          </cell>
          <cell r="H186">
            <v>4</v>
          </cell>
        </row>
        <row r="187">
          <cell r="A187" t="str">
            <v>Erik Goeddel</v>
          </cell>
          <cell r="B187" t="str">
            <v>NYM</v>
          </cell>
          <cell r="C187" t="str">
            <v>RP</v>
          </cell>
          <cell r="D187">
            <v>43</v>
          </cell>
          <cell r="E187">
            <v>41</v>
          </cell>
          <cell r="F187">
            <v>0</v>
          </cell>
          <cell r="G187">
            <v>0</v>
          </cell>
          <cell r="H187">
            <v>4</v>
          </cell>
        </row>
        <row r="188">
          <cell r="A188" t="str">
            <v>Heath Hembree</v>
          </cell>
          <cell r="B188" t="str">
            <v>BOS</v>
          </cell>
          <cell r="C188" t="str">
            <v>RP</v>
          </cell>
          <cell r="D188">
            <v>42</v>
          </cell>
          <cell r="E188">
            <v>36</v>
          </cell>
          <cell r="F188">
            <v>0</v>
          </cell>
          <cell r="G188">
            <v>0</v>
          </cell>
          <cell r="H188">
            <v>4</v>
          </cell>
        </row>
        <row r="189">
          <cell r="A189" t="str">
            <v>David Carpenter</v>
          </cell>
          <cell r="B189" t="str">
            <v>TB</v>
          </cell>
          <cell r="C189" t="str">
            <v>RP</v>
          </cell>
          <cell r="D189">
            <v>35</v>
          </cell>
          <cell r="E189">
            <v>33</v>
          </cell>
          <cell r="F189">
            <v>0</v>
          </cell>
          <cell r="G189" t="str">
            <v xml:space="preserve"> </v>
          </cell>
          <cell r="H189">
            <v>4</v>
          </cell>
        </row>
        <row r="190">
          <cell r="A190" t="str">
            <v>Chaz Roe</v>
          </cell>
          <cell r="B190" t="str">
            <v>BAL</v>
          </cell>
          <cell r="C190" t="str">
            <v>RP</v>
          </cell>
          <cell r="D190">
            <v>40</v>
          </cell>
          <cell r="E190">
            <v>36</v>
          </cell>
          <cell r="F190">
            <v>0</v>
          </cell>
          <cell r="G190">
            <v>0</v>
          </cell>
          <cell r="H190">
            <v>4</v>
          </cell>
        </row>
        <row r="191">
          <cell r="A191" t="str">
            <v>Ryan Pressly</v>
          </cell>
          <cell r="B191" t="str">
            <v>MIN</v>
          </cell>
          <cell r="C191" t="str">
            <v>RP</v>
          </cell>
          <cell r="D191">
            <v>37</v>
          </cell>
          <cell r="E191">
            <v>30</v>
          </cell>
          <cell r="F191">
            <v>0</v>
          </cell>
          <cell r="G191">
            <v>0</v>
          </cell>
          <cell r="H191">
            <v>4</v>
          </cell>
        </row>
        <row r="192">
          <cell r="A192" t="str">
            <v>Justin De Fratus</v>
          </cell>
          <cell r="B192" t="str">
            <v>SEA</v>
          </cell>
          <cell r="C192" t="str">
            <v>RP</v>
          </cell>
          <cell r="D192">
            <v>55</v>
          </cell>
          <cell r="E192">
            <v>45</v>
          </cell>
          <cell r="F192">
            <v>0</v>
          </cell>
          <cell r="G192">
            <v>1</v>
          </cell>
          <cell r="H192">
            <v>4</v>
          </cell>
        </row>
        <row r="193">
          <cell r="A193" t="str">
            <v>Matt Barnes</v>
          </cell>
          <cell r="B193" t="str">
            <v>BOS</v>
          </cell>
          <cell r="C193" t="str">
            <v>RP</v>
          </cell>
          <cell r="D193">
            <v>44</v>
          </cell>
          <cell r="E193">
            <v>37</v>
          </cell>
          <cell r="F193">
            <v>0</v>
          </cell>
          <cell r="G193">
            <v>0</v>
          </cell>
          <cell r="H193">
            <v>4</v>
          </cell>
        </row>
        <row r="194">
          <cell r="A194" t="str">
            <v>Deolis Guerra</v>
          </cell>
          <cell r="B194" t="str">
            <v>LAA</v>
          </cell>
          <cell r="C194" t="str">
            <v>RP</v>
          </cell>
          <cell r="D194">
            <v>32</v>
          </cell>
          <cell r="E194">
            <v>29</v>
          </cell>
          <cell r="F194">
            <v>0</v>
          </cell>
          <cell r="G194" t="str">
            <v xml:space="preserve"> </v>
          </cell>
          <cell r="H194">
            <v>4</v>
          </cell>
        </row>
        <row r="195">
          <cell r="A195" t="str">
            <v>Andrew Bellatti</v>
          </cell>
          <cell r="B195" t="str">
            <v>TB</v>
          </cell>
          <cell r="C195" t="str">
            <v>RP</v>
          </cell>
          <cell r="D195">
            <v>41</v>
          </cell>
          <cell r="E195">
            <v>36</v>
          </cell>
          <cell r="F195">
            <v>0</v>
          </cell>
          <cell r="G195">
            <v>0</v>
          </cell>
          <cell r="H195">
            <v>4</v>
          </cell>
        </row>
        <row r="196">
          <cell r="A196" t="str">
            <v>T.J. McFarland</v>
          </cell>
          <cell r="B196" t="str">
            <v>BAL</v>
          </cell>
          <cell r="C196" t="str">
            <v>RP</v>
          </cell>
          <cell r="D196">
            <v>45</v>
          </cell>
          <cell r="E196">
            <v>31</v>
          </cell>
          <cell r="F196">
            <v>0</v>
          </cell>
          <cell r="G196">
            <v>0</v>
          </cell>
          <cell r="H196">
            <v>4</v>
          </cell>
        </row>
        <row r="197">
          <cell r="A197" t="str">
            <v>Matt Belisle</v>
          </cell>
          <cell r="B197" t="str">
            <v>WSH</v>
          </cell>
          <cell r="C197" t="str">
            <v>RP</v>
          </cell>
          <cell r="D197">
            <v>28</v>
          </cell>
          <cell r="E197">
            <v>22</v>
          </cell>
          <cell r="F197">
            <v>0</v>
          </cell>
          <cell r="G197" t="str">
            <v xml:space="preserve"> </v>
          </cell>
          <cell r="H197">
            <v>4</v>
          </cell>
        </row>
        <row r="198">
          <cell r="A198" t="str">
            <v>Yoervis Medina</v>
          </cell>
          <cell r="B198" t="str">
            <v>PHI</v>
          </cell>
          <cell r="C198" t="str">
            <v>RP</v>
          </cell>
          <cell r="D198">
            <v>38</v>
          </cell>
          <cell r="E198">
            <v>36</v>
          </cell>
          <cell r="F198">
            <v>1</v>
          </cell>
          <cell r="G198">
            <v>2</v>
          </cell>
          <cell r="H198">
            <v>4</v>
          </cell>
        </row>
        <row r="199">
          <cell r="A199" t="str">
            <v>Manny Parra</v>
          </cell>
          <cell r="B199" t="str">
            <v>CHC</v>
          </cell>
          <cell r="C199" t="str">
            <v>RP</v>
          </cell>
          <cell r="D199">
            <v>22</v>
          </cell>
          <cell r="E199">
            <v>20</v>
          </cell>
          <cell r="F199">
            <v>0</v>
          </cell>
          <cell r="G199">
            <v>0</v>
          </cell>
          <cell r="H199">
            <v>4</v>
          </cell>
        </row>
        <row r="200">
          <cell r="A200" t="str">
            <v>Josh Ravin</v>
          </cell>
          <cell r="B200" t="str">
            <v>LAD</v>
          </cell>
          <cell r="C200" t="str">
            <v>RP</v>
          </cell>
          <cell r="D200">
            <v>32</v>
          </cell>
          <cell r="E200">
            <v>33</v>
          </cell>
          <cell r="F200">
            <v>0</v>
          </cell>
          <cell r="G200" t="str">
            <v xml:space="preserve"> </v>
          </cell>
          <cell r="H200">
            <v>4</v>
          </cell>
        </row>
        <row r="201">
          <cell r="A201" t="str">
            <v>Randy Choate</v>
          </cell>
          <cell r="B201" t="str">
            <v>TOR</v>
          </cell>
          <cell r="C201" t="str">
            <v>RP</v>
          </cell>
          <cell r="D201">
            <v>16</v>
          </cell>
          <cell r="E201">
            <v>13</v>
          </cell>
          <cell r="F201">
            <v>1</v>
          </cell>
          <cell r="G201">
            <v>0</v>
          </cell>
          <cell r="H201">
            <v>4</v>
          </cell>
        </row>
        <row r="202">
          <cell r="A202" t="str">
            <v>David Aardsma</v>
          </cell>
          <cell r="B202" t="str">
            <v>TOR</v>
          </cell>
          <cell r="C202" t="str">
            <v>RP</v>
          </cell>
          <cell r="D202">
            <v>32</v>
          </cell>
          <cell r="E202">
            <v>32</v>
          </cell>
          <cell r="F202">
            <v>0</v>
          </cell>
          <cell r="G202" t="str">
            <v xml:space="preserve"> </v>
          </cell>
          <cell r="H202">
            <v>4</v>
          </cell>
        </row>
        <row r="203">
          <cell r="A203" t="str">
            <v>Craig Breslow</v>
          </cell>
          <cell r="B203" t="str">
            <v>MIA</v>
          </cell>
          <cell r="C203" t="str">
            <v>RP</v>
          </cell>
          <cell r="D203">
            <v>51</v>
          </cell>
          <cell r="E203">
            <v>37</v>
          </cell>
          <cell r="F203">
            <v>0</v>
          </cell>
          <cell r="G203">
            <v>2</v>
          </cell>
          <cell r="H203">
            <v>4</v>
          </cell>
        </row>
        <row r="204">
          <cell r="A204" t="str">
            <v>Eric O'Flaherty</v>
          </cell>
          <cell r="B204" t="str">
            <v>PIT</v>
          </cell>
          <cell r="C204" t="str">
            <v>RP</v>
          </cell>
          <cell r="D204">
            <v>20</v>
          </cell>
          <cell r="E204">
            <v>15</v>
          </cell>
          <cell r="F204">
            <v>0</v>
          </cell>
          <cell r="G204" t="str">
            <v xml:space="preserve"> </v>
          </cell>
          <cell r="H204">
            <v>4</v>
          </cell>
        </row>
        <row r="205">
          <cell r="A205" t="str">
            <v>Bobby Parnell</v>
          </cell>
          <cell r="B205" t="str">
            <v>DET</v>
          </cell>
          <cell r="C205" t="str">
            <v>RP</v>
          </cell>
          <cell r="D205">
            <v>25</v>
          </cell>
          <cell r="E205">
            <v>18</v>
          </cell>
          <cell r="F205">
            <v>1</v>
          </cell>
          <cell r="G205">
            <v>1</v>
          </cell>
          <cell r="H205">
            <v>4</v>
          </cell>
        </row>
        <row r="206">
          <cell r="A206" t="str">
            <v>Daniel Webb</v>
          </cell>
          <cell r="B206" t="str">
            <v>CWS</v>
          </cell>
          <cell r="C206" t="str">
            <v>RP</v>
          </cell>
          <cell r="D206">
            <v>37</v>
          </cell>
          <cell r="E206">
            <v>32</v>
          </cell>
          <cell r="F206">
            <v>0</v>
          </cell>
          <cell r="G206">
            <v>1</v>
          </cell>
          <cell r="H206">
            <v>4</v>
          </cell>
        </row>
        <row r="207">
          <cell r="A207" t="str">
            <v>Angel Nesbitt</v>
          </cell>
          <cell r="B207" t="str">
            <v>DET</v>
          </cell>
          <cell r="C207" t="str">
            <v>RP</v>
          </cell>
          <cell r="D207">
            <v>29</v>
          </cell>
          <cell r="E207">
            <v>21</v>
          </cell>
          <cell r="F207">
            <v>0</v>
          </cell>
          <cell r="G207" t="str">
            <v xml:space="preserve"> </v>
          </cell>
          <cell r="H207">
            <v>4</v>
          </cell>
        </row>
        <row r="208">
          <cell r="A208" t="str">
            <v>Jake McGee</v>
          </cell>
          <cell r="B208" t="str">
            <v>COL</v>
          </cell>
          <cell r="C208" t="str">
            <v>RP</v>
          </cell>
          <cell r="D208">
            <v>56</v>
          </cell>
          <cell r="E208">
            <v>68</v>
          </cell>
          <cell r="F208">
            <v>25</v>
          </cell>
          <cell r="G208">
            <v>1</v>
          </cell>
          <cell r="H208">
            <v>3</v>
          </cell>
        </row>
        <row r="209">
          <cell r="A209" t="str">
            <v>Brad Ziegler</v>
          </cell>
          <cell r="B209" t="str">
            <v>ARI</v>
          </cell>
          <cell r="C209" t="str">
            <v>RP</v>
          </cell>
          <cell r="D209">
            <v>63</v>
          </cell>
          <cell r="E209">
            <v>40</v>
          </cell>
          <cell r="F209">
            <v>28</v>
          </cell>
          <cell r="G209">
            <v>3</v>
          </cell>
          <cell r="H209">
            <v>3</v>
          </cell>
        </row>
        <row r="210">
          <cell r="A210" t="str">
            <v>David Hernandez</v>
          </cell>
          <cell r="B210" t="str">
            <v>PHI</v>
          </cell>
          <cell r="C210" t="str">
            <v>RP</v>
          </cell>
          <cell r="D210">
            <v>51</v>
          </cell>
          <cell r="E210">
            <v>51</v>
          </cell>
          <cell r="F210">
            <v>23</v>
          </cell>
          <cell r="G210">
            <v>0</v>
          </cell>
          <cell r="H210">
            <v>3</v>
          </cell>
        </row>
        <row r="211">
          <cell r="A211" t="str">
            <v>Yusmeiro Petit</v>
          </cell>
          <cell r="B211" t="str">
            <v>WSH</v>
          </cell>
          <cell r="C211" t="str">
            <v>RP</v>
          </cell>
          <cell r="D211">
            <v>72</v>
          </cell>
          <cell r="E211">
            <v>65</v>
          </cell>
          <cell r="F211">
            <v>0</v>
          </cell>
          <cell r="G211">
            <v>0</v>
          </cell>
          <cell r="H211">
            <v>3</v>
          </cell>
        </row>
        <row r="212">
          <cell r="A212" t="str">
            <v>Trevor May</v>
          </cell>
          <cell r="B212" t="str">
            <v>MIN</v>
          </cell>
          <cell r="C212" t="str">
            <v>SP,RP</v>
          </cell>
          <cell r="D212">
            <v>78</v>
          </cell>
          <cell r="E212">
            <v>73</v>
          </cell>
          <cell r="F212">
            <v>0</v>
          </cell>
          <cell r="G212">
            <v>2</v>
          </cell>
          <cell r="H212">
            <v>3</v>
          </cell>
        </row>
        <row r="213">
          <cell r="A213" t="str">
            <v>Nick Vincent</v>
          </cell>
          <cell r="B213" t="str">
            <v>SD</v>
          </cell>
          <cell r="C213" t="str">
            <v>RP</v>
          </cell>
          <cell r="D213">
            <v>49</v>
          </cell>
          <cell r="E213">
            <v>53</v>
          </cell>
          <cell r="F213">
            <v>2</v>
          </cell>
          <cell r="G213">
            <v>1</v>
          </cell>
          <cell r="H213">
            <v>3</v>
          </cell>
        </row>
        <row r="214">
          <cell r="A214" t="str">
            <v>Sean Gilmartin</v>
          </cell>
          <cell r="B214" t="str">
            <v>NYM</v>
          </cell>
          <cell r="C214" t="str">
            <v>RP</v>
          </cell>
          <cell r="D214">
            <v>55</v>
          </cell>
          <cell r="E214">
            <v>51</v>
          </cell>
          <cell r="F214">
            <v>0</v>
          </cell>
          <cell r="G214">
            <v>0</v>
          </cell>
          <cell r="H214">
            <v>3</v>
          </cell>
        </row>
        <row r="215">
          <cell r="A215" t="str">
            <v>Michael Broadway</v>
          </cell>
          <cell r="B215" t="str">
            <v>SF</v>
          </cell>
          <cell r="C215" t="str">
            <v>RP</v>
          </cell>
          <cell r="D215">
            <v>31</v>
          </cell>
          <cell r="E215">
            <v>32</v>
          </cell>
          <cell r="F215">
            <v>0</v>
          </cell>
          <cell r="G215">
            <v>0</v>
          </cell>
          <cell r="H215">
            <v>3</v>
          </cell>
        </row>
        <row r="216">
          <cell r="A216" t="str">
            <v>Shawn Armstrong</v>
          </cell>
          <cell r="B216" t="str">
            <v>CLE</v>
          </cell>
          <cell r="C216" t="str">
            <v>RP</v>
          </cell>
          <cell r="D216">
            <v>40</v>
          </cell>
          <cell r="E216">
            <v>49</v>
          </cell>
          <cell r="F216">
            <v>0</v>
          </cell>
          <cell r="G216">
            <v>1</v>
          </cell>
          <cell r="H216">
            <v>3</v>
          </cell>
        </row>
        <row r="217">
          <cell r="A217" t="str">
            <v>Miguel Socolovich</v>
          </cell>
          <cell r="B217" t="str">
            <v>STL</v>
          </cell>
          <cell r="C217" t="str">
            <v>RP</v>
          </cell>
          <cell r="D217">
            <v>37</v>
          </cell>
          <cell r="E217">
            <v>36</v>
          </cell>
          <cell r="F217">
            <v>0</v>
          </cell>
          <cell r="G217">
            <v>0</v>
          </cell>
          <cell r="H217">
            <v>3</v>
          </cell>
        </row>
        <row r="218">
          <cell r="A218" t="str">
            <v>Cameron Bedrosian</v>
          </cell>
          <cell r="B218" t="str">
            <v>LAA</v>
          </cell>
          <cell r="C218" t="str">
            <v>RP</v>
          </cell>
          <cell r="D218">
            <v>40</v>
          </cell>
          <cell r="E218">
            <v>44</v>
          </cell>
          <cell r="F218">
            <v>0</v>
          </cell>
          <cell r="G218">
            <v>0</v>
          </cell>
          <cell r="H218">
            <v>3</v>
          </cell>
        </row>
        <row r="219">
          <cell r="A219" t="str">
            <v>Ryan Tepera</v>
          </cell>
          <cell r="B219" t="str">
            <v>TOR</v>
          </cell>
          <cell r="C219" t="str">
            <v>RP</v>
          </cell>
          <cell r="D219">
            <v>41</v>
          </cell>
          <cell r="E219">
            <v>34</v>
          </cell>
          <cell r="F219">
            <v>0</v>
          </cell>
          <cell r="G219">
            <v>0</v>
          </cell>
          <cell r="H219">
            <v>3</v>
          </cell>
        </row>
        <row r="220">
          <cell r="A220" t="str">
            <v>Jon Edwards</v>
          </cell>
          <cell r="B220" t="str">
            <v>SD</v>
          </cell>
          <cell r="C220" t="str">
            <v>RP</v>
          </cell>
          <cell r="D220">
            <v>38</v>
          </cell>
          <cell r="E220">
            <v>44</v>
          </cell>
          <cell r="F220">
            <v>0</v>
          </cell>
          <cell r="G220">
            <v>0</v>
          </cell>
          <cell r="H220">
            <v>3</v>
          </cell>
        </row>
        <row r="221">
          <cell r="A221" t="str">
            <v>Ian Thomas</v>
          </cell>
          <cell r="B221" t="str">
            <v>LAD</v>
          </cell>
          <cell r="C221" t="str">
            <v>RP</v>
          </cell>
          <cell r="D221">
            <v>37</v>
          </cell>
          <cell r="E221">
            <v>36</v>
          </cell>
          <cell r="F221">
            <v>0</v>
          </cell>
          <cell r="G221">
            <v>0</v>
          </cell>
          <cell r="H221">
            <v>3</v>
          </cell>
        </row>
        <row r="222">
          <cell r="A222" t="str">
            <v>Brian Ellington</v>
          </cell>
          <cell r="B222" t="str">
            <v>MIA</v>
          </cell>
          <cell r="C222" t="str">
            <v>RP</v>
          </cell>
          <cell r="D222">
            <v>35</v>
          </cell>
          <cell r="E222">
            <v>31</v>
          </cell>
          <cell r="F222">
            <v>0</v>
          </cell>
          <cell r="G222">
            <v>0</v>
          </cell>
          <cell r="H222">
            <v>3</v>
          </cell>
        </row>
        <row r="223">
          <cell r="A223" t="str">
            <v>Craig Stammen</v>
          </cell>
          <cell r="B223" t="str">
            <v>CLE</v>
          </cell>
          <cell r="C223" t="str">
            <v>RP</v>
          </cell>
          <cell r="D223">
            <v>34</v>
          </cell>
          <cell r="E223">
            <v>29</v>
          </cell>
          <cell r="F223">
            <v>0</v>
          </cell>
          <cell r="G223" t="str">
            <v xml:space="preserve"> </v>
          </cell>
          <cell r="H223">
            <v>3</v>
          </cell>
        </row>
        <row r="224">
          <cell r="A224" t="str">
            <v>Chris O'Grady</v>
          </cell>
          <cell r="B224" t="str">
            <v>CIN</v>
          </cell>
          <cell r="C224" t="str">
            <v>RP</v>
          </cell>
          <cell r="D224">
            <v>30</v>
          </cell>
          <cell r="E224">
            <v>27</v>
          </cell>
          <cell r="F224">
            <v>0</v>
          </cell>
          <cell r="G224" t="str">
            <v xml:space="preserve"> </v>
          </cell>
          <cell r="H224">
            <v>3</v>
          </cell>
        </row>
        <row r="225">
          <cell r="A225" t="str">
            <v>Alexander Claudio</v>
          </cell>
          <cell r="B225" t="str">
            <v>TEX</v>
          </cell>
          <cell r="C225" t="str">
            <v>RP</v>
          </cell>
          <cell r="D225">
            <v>32</v>
          </cell>
          <cell r="E225">
            <v>25</v>
          </cell>
          <cell r="F225">
            <v>0</v>
          </cell>
          <cell r="G225" t="str">
            <v xml:space="preserve"> </v>
          </cell>
          <cell r="H225">
            <v>3</v>
          </cell>
        </row>
        <row r="226">
          <cell r="A226" t="str">
            <v>Jonathan Aro</v>
          </cell>
          <cell r="B226" t="str">
            <v>SEA</v>
          </cell>
          <cell r="C226" t="str">
            <v>RP</v>
          </cell>
          <cell r="D226">
            <v>41</v>
          </cell>
          <cell r="E226">
            <v>35</v>
          </cell>
          <cell r="F226">
            <v>0</v>
          </cell>
          <cell r="G226" t="str">
            <v xml:space="preserve"> </v>
          </cell>
          <cell r="H226">
            <v>3</v>
          </cell>
        </row>
        <row r="227">
          <cell r="A227" t="str">
            <v>Dominic Leone</v>
          </cell>
          <cell r="B227" t="str">
            <v>ARI</v>
          </cell>
          <cell r="C227" t="str">
            <v>RP</v>
          </cell>
          <cell r="D227">
            <v>28</v>
          </cell>
          <cell r="E227">
            <v>26</v>
          </cell>
          <cell r="F227">
            <v>0</v>
          </cell>
          <cell r="G227" t="str">
            <v xml:space="preserve"> </v>
          </cell>
          <cell r="H227">
            <v>3</v>
          </cell>
        </row>
        <row r="228">
          <cell r="A228" t="str">
            <v>JR Graham</v>
          </cell>
          <cell r="B228" t="str">
            <v>MIN</v>
          </cell>
          <cell r="C228" t="str">
            <v>RP</v>
          </cell>
          <cell r="D228">
            <v>45</v>
          </cell>
          <cell r="E228">
            <v>36</v>
          </cell>
          <cell r="F228">
            <v>0</v>
          </cell>
          <cell r="G228">
            <v>0</v>
          </cell>
          <cell r="H228">
            <v>3</v>
          </cell>
        </row>
        <row r="229">
          <cell r="A229" t="str">
            <v>David Rollins</v>
          </cell>
          <cell r="B229" t="str">
            <v>SEA</v>
          </cell>
          <cell r="C229" t="str">
            <v>RP</v>
          </cell>
          <cell r="D229">
            <v>35</v>
          </cell>
          <cell r="E229">
            <v>29</v>
          </cell>
          <cell r="F229">
            <v>0</v>
          </cell>
          <cell r="G229">
            <v>0</v>
          </cell>
          <cell r="H229">
            <v>3</v>
          </cell>
        </row>
        <row r="230">
          <cell r="A230" t="str">
            <v>Evan Marshall</v>
          </cell>
          <cell r="B230" t="str">
            <v>ARI</v>
          </cell>
          <cell r="C230" t="str">
            <v>RP</v>
          </cell>
          <cell r="D230">
            <v>31</v>
          </cell>
          <cell r="E230">
            <v>26</v>
          </cell>
          <cell r="F230">
            <v>0</v>
          </cell>
          <cell r="G230" t="str">
            <v xml:space="preserve"> </v>
          </cell>
          <cell r="H230">
            <v>3</v>
          </cell>
        </row>
        <row r="231">
          <cell r="A231" t="str">
            <v>Enrique Burgos</v>
          </cell>
          <cell r="B231" t="str">
            <v>ARI</v>
          </cell>
          <cell r="C231" t="str">
            <v>RP,SP</v>
          </cell>
          <cell r="D231">
            <v>31</v>
          </cell>
          <cell r="E231">
            <v>39</v>
          </cell>
          <cell r="F231">
            <v>0</v>
          </cell>
          <cell r="G231">
            <v>1</v>
          </cell>
          <cell r="H231">
            <v>3</v>
          </cell>
        </row>
        <row r="232">
          <cell r="A232" t="str">
            <v>Joel Peralta</v>
          </cell>
          <cell r="B232" t="str">
            <v>SEA</v>
          </cell>
          <cell r="C232" t="str">
            <v>RP</v>
          </cell>
          <cell r="D232">
            <v>27</v>
          </cell>
          <cell r="E232">
            <v>26</v>
          </cell>
          <cell r="F232">
            <v>1</v>
          </cell>
          <cell r="G232">
            <v>1</v>
          </cell>
          <cell r="H232">
            <v>3</v>
          </cell>
        </row>
        <row r="233">
          <cell r="A233" t="str">
            <v>Tyler Thornburg</v>
          </cell>
          <cell r="B233" t="str">
            <v>MIL</v>
          </cell>
          <cell r="C233" t="str">
            <v>RP</v>
          </cell>
          <cell r="D233">
            <v>47</v>
          </cell>
          <cell r="E233">
            <v>42</v>
          </cell>
          <cell r="F233">
            <v>1</v>
          </cell>
          <cell r="G233">
            <v>0</v>
          </cell>
          <cell r="H233">
            <v>3</v>
          </cell>
        </row>
        <row r="234">
          <cell r="A234" t="str">
            <v>Rob Rasmussen</v>
          </cell>
          <cell r="B234" t="str">
            <v>LAA</v>
          </cell>
          <cell r="C234" t="str">
            <v>RP</v>
          </cell>
          <cell r="D234">
            <v>27</v>
          </cell>
          <cell r="E234">
            <v>26</v>
          </cell>
          <cell r="F234">
            <v>0</v>
          </cell>
          <cell r="G234">
            <v>1</v>
          </cell>
          <cell r="H234">
            <v>3</v>
          </cell>
        </row>
        <row r="235">
          <cell r="A235" t="str">
            <v>Scott Alexander</v>
          </cell>
          <cell r="B235" t="str">
            <v>KC</v>
          </cell>
          <cell r="C235" t="str">
            <v>RP</v>
          </cell>
          <cell r="D235">
            <v>42</v>
          </cell>
          <cell r="E235">
            <v>32</v>
          </cell>
          <cell r="F235">
            <v>0</v>
          </cell>
          <cell r="G235">
            <v>1</v>
          </cell>
          <cell r="H235">
            <v>3</v>
          </cell>
        </row>
        <row r="236">
          <cell r="A236" t="str">
            <v>Matt Grace</v>
          </cell>
          <cell r="B236" t="str">
            <v>WSH</v>
          </cell>
          <cell r="C236" t="str">
            <v>RP</v>
          </cell>
          <cell r="D236">
            <v>26</v>
          </cell>
          <cell r="E236">
            <v>19</v>
          </cell>
          <cell r="F236">
            <v>0</v>
          </cell>
          <cell r="G236" t="str">
            <v xml:space="preserve"> </v>
          </cell>
          <cell r="H236">
            <v>3</v>
          </cell>
        </row>
        <row r="237">
          <cell r="A237" t="str">
            <v>Clayton Richard</v>
          </cell>
          <cell r="B237" t="str">
            <v>CHC</v>
          </cell>
          <cell r="C237" t="str">
            <v>SP,RP</v>
          </cell>
          <cell r="D237">
            <v>39</v>
          </cell>
          <cell r="E237">
            <v>22</v>
          </cell>
          <cell r="F237">
            <v>0</v>
          </cell>
          <cell r="G237" t="str">
            <v xml:space="preserve"> </v>
          </cell>
          <cell r="H237">
            <v>3</v>
          </cell>
        </row>
        <row r="238">
          <cell r="A238" t="str">
            <v>James Pazos</v>
          </cell>
          <cell r="B238" t="str">
            <v>NYY</v>
          </cell>
          <cell r="C238" t="str">
            <v>RP</v>
          </cell>
          <cell r="D238">
            <v>30</v>
          </cell>
          <cell r="E238">
            <v>29</v>
          </cell>
          <cell r="F238">
            <v>0</v>
          </cell>
          <cell r="G238">
            <v>1</v>
          </cell>
          <cell r="H238">
            <v>3</v>
          </cell>
        </row>
        <row r="239">
          <cell r="A239" t="str">
            <v>Sammy Solis</v>
          </cell>
          <cell r="B239" t="str">
            <v>WSH</v>
          </cell>
          <cell r="C239" t="str">
            <v>RP</v>
          </cell>
          <cell r="D239">
            <v>25</v>
          </cell>
          <cell r="E239">
            <v>20</v>
          </cell>
          <cell r="F239">
            <v>0</v>
          </cell>
          <cell r="G239" t="str">
            <v xml:space="preserve"> </v>
          </cell>
          <cell r="H239">
            <v>3</v>
          </cell>
        </row>
        <row r="240">
          <cell r="A240" t="str">
            <v>Mayckol Guaipe</v>
          </cell>
          <cell r="B240" t="str">
            <v>SEA</v>
          </cell>
          <cell r="C240" t="str">
            <v>RP</v>
          </cell>
          <cell r="D240">
            <v>38</v>
          </cell>
          <cell r="E240">
            <v>31</v>
          </cell>
          <cell r="F240">
            <v>0</v>
          </cell>
          <cell r="G240">
            <v>1</v>
          </cell>
          <cell r="H240">
            <v>3</v>
          </cell>
        </row>
        <row r="241">
          <cell r="A241" t="str">
            <v>Andrew Faulkner</v>
          </cell>
          <cell r="B241" t="str">
            <v>TEX</v>
          </cell>
          <cell r="C241" t="str">
            <v>RP</v>
          </cell>
          <cell r="D241">
            <v>42</v>
          </cell>
          <cell r="E241">
            <v>36</v>
          </cell>
          <cell r="F241">
            <v>1</v>
          </cell>
          <cell r="G241">
            <v>1</v>
          </cell>
          <cell r="H241">
            <v>3</v>
          </cell>
        </row>
        <row r="242">
          <cell r="A242" t="str">
            <v>Stephen Johnson</v>
          </cell>
          <cell r="B242" t="str">
            <v>CIN</v>
          </cell>
          <cell r="C242" t="str">
            <v>RP</v>
          </cell>
          <cell r="D242">
            <v>44</v>
          </cell>
          <cell r="E242">
            <v>44</v>
          </cell>
          <cell r="F242">
            <v>1</v>
          </cell>
          <cell r="G242">
            <v>0</v>
          </cell>
          <cell r="H242">
            <v>3</v>
          </cell>
        </row>
        <row r="243">
          <cell r="A243" t="str">
            <v>Miguel Castro</v>
          </cell>
          <cell r="B243" t="str">
            <v>COL</v>
          </cell>
          <cell r="C243" t="str">
            <v>RP</v>
          </cell>
          <cell r="D243">
            <v>41</v>
          </cell>
          <cell r="E243">
            <v>38</v>
          </cell>
          <cell r="F243">
            <v>0</v>
          </cell>
          <cell r="G243" t="str">
            <v xml:space="preserve"> </v>
          </cell>
          <cell r="H243">
            <v>3</v>
          </cell>
        </row>
        <row r="244">
          <cell r="A244" t="str">
            <v>Scott Carroll</v>
          </cell>
          <cell r="B244" t="str">
            <v>CWS</v>
          </cell>
          <cell r="C244" t="str">
            <v>RP</v>
          </cell>
          <cell r="D244">
            <v>48</v>
          </cell>
          <cell r="E244">
            <v>29</v>
          </cell>
          <cell r="F244">
            <v>0</v>
          </cell>
          <cell r="G244">
            <v>0</v>
          </cell>
          <cell r="H244">
            <v>3</v>
          </cell>
        </row>
        <row r="245">
          <cell r="A245" t="str">
            <v>Shawn Tolleson</v>
          </cell>
          <cell r="B245" t="str">
            <v>TEX</v>
          </cell>
          <cell r="C245" t="str">
            <v>RP</v>
          </cell>
          <cell r="D245">
            <v>66</v>
          </cell>
          <cell r="E245">
            <v>66</v>
          </cell>
          <cell r="F245">
            <v>32</v>
          </cell>
          <cell r="G245">
            <v>1</v>
          </cell>
          <cell r="H245">
            <v>2</v>
          </cell>
        </row>
        <row r="246">
          <cell r="A246" t="str">
            <v>A.J. Ramos</v>
          </cell>
          <cell r="B246" t="str">
            <v>MIA</v>
          </cell>
          <cell r="C246" t="str">
            <v>RP</v>
          </cell>
          <cell r="D246">
            <v>65</v>
          </cell>
          <cell r="E246">
            <v>76</v>
          </cell>
          <cell r="F246">
            <v>30</v>
          </cell>
          <cell r="G246">
            <v>4</v>
          </cell>
          <cell r="H246">
            <v>2</v>
          </cell>
        </row>
        <row r="247">
          <cell r="A247" t="str">
            <v>Sean Doolittle</v>
          </cell>
          <cell r="B247" t="str">
            <v>OAK</v>
          </cell>
          <cell r="C247" t="str">
            <v>RP</v>
          </cell>
          <cell r="D247">
            <v>53</v>
          </cell>
          <cell r="E247">
            <v>61</v>
          </cell>
          <cell r="F247">
            <v>26</v>
          </cell>
          <cell r="G247">
            <v>6</v>
          </cell>
          <cell r="H247">
            <v>2</v>
          </cell>
        </row>
        <row r="248">
          <cell r="A248" t="str">
            <v>Santiago Casilla</v>
          </cell>
          <cell r="B248" t="str">
            <v>SF</v>
          </cell>
          <cell r="C248" t="str">
            <v>RP</v>
          </cell>
          <cell r="D248">
            <v>59</v>
          </cell>
          <cell r="E248">
            <v>54</v>
          </cell>
          <cell r="F248">
            <v>31</v>
          </cell>
          <cell r="G248">
            <v>4</v>
          </cell>
          <cell r="H248">
            <v>2</v>
          </cell>
        </row>
        <row r="249">
          <cell r="A249" t="str">
            <v>Tanner Roark</v>
          </cell>
          <cell r="B249" t="str">
            <v>WSH</v>
          </cell>
          <cell r="C249" t="str">
            <v>SP,RP</v>
          </cell>
          <cell r="D249">
            <v>133</v>
          </cell>
          <cell r="E249">
            <v>90</v>
          </cell>
          <cell r="F249">
            <v>0</v>
          </cell>
          <cell r="G249">
            <v>0</v>
          </cell>
          <cell r="H249">
            <v>2</v>
          </cell>
        </row>
        <row r="250">
          <cell r="A250" t="str">
            <v>Matt Andriese</v>
          </cell>
          <cell r="B250" t="str">
            <v>TB</v>
          </cell>
          <cell r="C250" t="str">
            <v>SP,RP</v>
          </cell>
          <cell r="D250">
            <v>68</v>
          </cell>
          <cell r="E250">
            <v>53</v>
          </cell>
          <cell r="F250">
            <v>0</v>
          </cell>
          <cell r="G250">
            <v>0</v>
          </cell>
          <cell r="H250">
            <v>2</v>
          </cell>
        </row>
        <row r="251">
          <cell r="A251" t="str">
            <v>Carlos Villanueva</v>
          </cell>
          <cell r="B251" t="str">
            <v>SD</v>
          </cell>
          <cell r="C251" t="str">
            <v>RP</v>
          </cell>
          <cell r="D251">
            <v>54</v>
          </cell>
          <cell r="E251">
            <v>48</v>
          </cell>
          <cell r="F251">
            <v>1</v>
          </cell>
          <cell r="G251">
            <v>1</v>
          </cell>
          <cell r="H251">
            <v>2</v>
          </cell>
        </row>
        <row r="252">
          <cell r="A252" t="str">
            <v>Silvino Bracho</v>
          </cell>
          <cell r="B252" t="str">
            <v>ARI</v>
          </cell>
          <cell r="C252" t="str">
            <v>RP</v>
          </cell>
          <cell r="D252">
            <v>34</v>
          </cell>
          <cell r="E252">
            <v>42</v>
          </cell>
          <cell r="F252">
            <v>1</v>
          </cell>
          <cell r="G252">
            <v>0</v>
          </cell>
          <cell r="H252">
            <v>2</v>
          </cell>
        </row>
        <row r="253">
          <cell r="A253" t="str">
            <v>Joe Blanton</v>
          </cell>
          <cell r="B253" t="str">
            <v>LAD</v>
          </cell>
          <cell r="C253" t="str">
            <v>SP,RP</v>
          </cell>
          <cell r="D253">
            <v>46</v>
          </cell>
          <cell r="E253">
            <v>44</v>
          </cell>
          <cell r="F253">
            <v>0</v>
          </cell>
          <cell r="G253">
            <v>0</v>
          </cell>
          <cell r="H253">
            <v>2</v>
          </cell>
        </row>
        <row r="254">
          <cell r="A254" t="str">
            <v>Zach Jones</v>
          </cell>
          <cell r="B254" t="str">
            <v>MIL</v>
          </cell>
          <cell r="C254" t="str">
            <v>RP</v>
          </cell>
          <cell r="D254">
            <v>41</v>
          </cell>
          <cell r="E254">
            <v>45</v>
          </cell>
          <cell r="F254">
            <v>1</v>
          </cell>
          <cell r="G254">
            <v>0</v>
          </cell>
          <cell r="H254">
            <v>2</v>
          </cell>
        </row>
        <row r="255">
          <cell r="A255" t="str">
            <v>Leonel Campos</v>
          </cell>
          <cell r="B255" t="str">
            <v>SD</v>
          </cell>
          <cell r="C255" t="str">
            <v>RP</v>
          </cell>
          <cell r="D255">
            <v>34</v>
          </cell>
          <cell r="E255">
            <v>41</v>
          </cell>
          <cell r="F255">
            <v>1</v>
          </cell>
          <cell r="G255">
            <v>1</v>
          </cell>
          <cell r="H255">
            <v>2</v>
          </cell>
        </row>
        <row r="256">
          <cell r="A256" t="str">
            <v>Caleb Cotham</v>
          </cell>
          <cell r="B256" t="str">
            <v>CIN</v>
          </cell>
          <cell r="C256" t="str">
            <v>RP</v>
          </cell>
          <cell r="D256">
            <v>43</v>
          </cell>
          <cell r="E256">
            <v>40</v>
          </cell>
          <cell r="F256">
            <v>0</v>
          </cell>
          <cell r="G256" t="str">
            <v xml:space="preserve"> </v>
          </cell>
          <cell r="H256">
            <v>2</v>
          </cell>
        </row>
        <row r="257">
          <cell r="A257" t="str">
            <v>Cory Rasmus</v>
          </cell>
          <cell r="B257" t="str">
            <v>LAA</v>
          </cell>
          <cell r="C257" t="str">
            <v>RP</v>
          </cell>
          <cell r="D257">
            <v>38</v>
          </cell>
          <cell r="E257">
            <v>40</v>
          </cell>
          <cell r="F257">
            <v>0</v>
          </cell>
          <cell r="G257">
            <v>1</v>
          </cell>
          <cell r="H257">
            <v>2</v>
          </cell>
        </row>
        <row r="258">
          <cell r="A258" t="str">
            <v>Ryan Dull</v>
          </cell>
          <cell r="B258" t="str">
            <v>OAK</v>
          </cell>
          <cell r="C258" t="str">
            <v>RP</v>
          </cell>
          <cell r="D258">
            <v>38</v>
          </cell>
          <cell r="E258">
            <v>35</v>
          </cell>
          <cell r="F258">
            <v>0</v>
          </cell>
          <cell r="G258">
            <v>1</v>
          </cell>
          <cell r="H258">
            <v>2</v>
          </cell>
        </row>
        <row r="259">
          <cell r="A259" t="str">
            <v>Junior Guerra</v>
          </cell>
          <cell r="B259" t="str">
            <v>MIL</v>
          </cell>
          <cell r="C259" t="str">
            <v>RP</v>
          </cell>
          <cell r="D259">
            <v>39</v>
          </cell>
          <cell r="E259">
            <v>46</v>
          </cell>
          <cell r="F259">
            <v>0</v>
          </cell>
          <cell r="G259" t="str">
            <v xml:space="preserve"> </v>
          </cell>
          <cell r="H259">
            <v>2</v>
          </cell>
        </row>
        <row r="260">
          <cell r="A260" t="str">
            <v>Louis Coleman</v>
          </cell>
          <cell r="B260" t="str">
            <v>LAD</v>
          </cell>
          <cell r="C260" t="str">
            <v>RP</v>
          </cell>
          <cell r="D260">
            <v>35</v>
          </cell>
          <cell r="E260">
            <v>33</v>
          </cell>
          <cell r="F260">
            <v>0</v>
          </cell>
          <cell r="G260" t="str">
            <v xml:space="preserve"> </v>
          </cell>
          <cell r="H260">
            <v>2</v>
          </cell>
        </row>
        <row r="261">
          <cell r="A261" t="str">
            <v>Dylan Bundy</v>
          </cell>
          <cell r="B261" t="str">
            <v>BAL</v>
          </cell>
          <cell r="C261" t="str">
            <v>RP,SP</v>
          </cell>
          <cell r="D261">
            <v>55</v>
          </cell>
          <cell r="E261">
            <v>49</v>
          </cell>
          <cell r="F261">
            <v>0</v>
          </cell>
          <cell r="G261">
            <v>0</v>
          </cell>
          <cell r="H261">
            <v>2</v>
          </cell>
        </row>
        <row r="262">
          <cell r="A262" t="str">
            <v>Brad Hand</v>
          </cell>
          <cell r="B262" t="str">
            <v>MIA</v>
          </cell>
          <cell r="C262" t="str">
            <v>SP,RP</v>
          </cell>
          <cell r="D262">
            <v>82</v>
          </cell>
          <cell r="E262">
            <v>60</v>
          </cell>
          <cell r="F262">
            <v>0</v>
          </cell>
          <cell r="G262">
            <v>0</v>
          </cell>
          <cell r="H262">
            <v>2</v>
          </cell>
        </row>
        <row r="263">
          <cell r="A263" t="str">
            <v>Austin Adams</v>
          </cell>
          <cell r="B263" t="str">
            <v>CLE</v>
          </cell>
          <cell r="C263" t="str">
            <v>RP</v>
          </cell>
          <cell r="D263">
            <v>38</v>
          </cell>
          <cell r="E263">
            <v>32</v>
          </cell>
          <cell r="F263">
            <v>0</v>
          </cell>
          <cell r="G263">
            <v>0</v>
          </cell>
          <cell r="H263">
            <v>2</v>
          </cell>
        </row>
        <row r="264">
          <cell r="A264" t="str">
            <v>Blake Wood</v>
          </cell>
          <cell r="B264" t="str">
            <v>CIN</v>
          </cell>
          <cell r="C264" t="str">
            <v>RP</v>
          </cell>
          <cell r="D264">
            <v>43</v>
          </cell>
          <cell r="E264">
            <v>46</v>
          </cell>
          <cell r="F264">
            <v>1</v>
          </cell>
          <cell r="G264">
            <v>1</v>
          </cell>
          <cell r="H264">
            <v>2</v>
          </cell>
        </row>
        <row r="265">
          <cell r="A265" t="str">
            <v>Shae Simmons</v>
          </cell>
          <cell r="B265" t="str">
            <v>ATL</v>
          </cell>
          <cell r="C265" t="str">
            <v>RP</v>
          </cell>
          <cell r="D265">
            <v>29</v>
          </cell>
          <cell r="E265">
            <v>32</v>
          </cell>
          <cell r="F265">
            <v>0</v>
          </cell>
          <cell r="G265" t="str">
            <v xml:space="preserve"> </v>
          </cell>
          <cell r="H265">
            <v>2</v>
          </cell>
        </row>
        <row r="266">
          <cell r="A266" t="str">
            <v>Hector Neris</v>
          </cell>
          <cell r="B266" t="str">
            <v>PHI</v>
          </cell>
          <cell r="C266" t="str">
            <v>RP</v>
          </cell>
          <cell r="D266">
            <v>45</v>
          </cell>
          <cell r="E266">
            <v>42</v>
          </cell>
          <cell r="F266">
            <v>0</v>
          </cell>
          <cell r="G266">
            <v>0</v>
          </cell>
          <cell r="H266">
            <v>2</v>
          </cell>
        </row>
        <row r="267">
          <cell r="A267" t="str">
            <v>Josh Martin</v>
          </cell>
          <cell r="B267" t="str">
            <v>SD</v>
          </cell>
          <cell r="C267" t="str">
            <v>RP</v>
          </cell>
          <cell r="D267">
            <v>35</v>
          </cell>
          <cell r="E267">
            <v>34</v>
          </cell>
          <cell r="F267">
            <v>0</v>
          </cell>
          <cell r="G267" t="str">
            <v xml:space="preserve"> </v>
          </cell>
          <cell r="H267">
            <v>2</v>
          </cell>
        </row>
        <row r="268">
          <cell r="A268" t="str">
            <v>Jacob Lindgren</v>
          </cell>
          <cell r="B268" t="str">
            <v>NYY</v>
          </cell>
          <cell r="C268" t="str">
            <v>RP</v>
          </cell>
          <cell r="D268">
            <v>31</v>
          </cell>
          <cell r="E268">
            <v>34</v>
          </cell>
          <cell r="F268">
            <v>0</v>
          </cell>
          <cell r="G268" t="str">
            <v xml:space="preserve"> </v>
          </cell>
          <cell r="H268">
            <v>2</v>
          </cell>
        </row>
        <row r="269">
          <cell r="A269" t="str">
            <v>Danny Burawa</v>
          </cell>
          <cell r="B269" t="str">
            <v>ATL</v>
          </cell>
          <cell r="C269" t="str">
            <v>RP</v>
          </cell>
          <cell r="D269">
            <v>47</v>
          </cell>
          <cell r="E269">
            <v>44</v>
          </cell>
          <cell r="F269">
            <v>0</v>
          </cell>
          <cell r="G269">
            <v>0</v>
          </cell>
          <cell r="H269">
            <v>2</v>
          </cell>
        </row>
        <row r="270">
          <cell r="A270" t="str">
            <v>Abel De Los Santos</v>
          </cell>
          <cell r="B270" t="str">
            <v>WSH</v>
          </cell>
          <cell r="C270" t="str">
            <v>RP</v>
          </cell>
          <cell r="D270">
            <v>33</v>
          </cell>
          <cell r="E270">
            <v>30</v>
          </cell>
          <cell r="F270">
            <v>0</v>
          </cell>
          <cell r="G270" t="str">
            <v xml:space="preserve"> </v>
          </cell>
          <cell r="H270">
            <v>2</v>
          </cell>
        </row>
        <row r="271">
          <cell r="A271" t="str">
            <v>Tayron Guerrero</v>
          </cell>
          <cell r="B271" t="str">
            <v>SD</v>
          </cell>
          <cell r="C271" t="str">
            <v>RP</v>
          </cell>
          <cell r="D271">
            <v>38</v>
          </cell>
          <cell r="E271">
            <v>37</v>
          </cell>
          <cell r="F271">
            <v>1</v>
          </cell>
          <cell r="G271">
            <v>1</v>
          </cell>
          <cell r="H271">
            <v>2</v>
          </cell>
        </row>
        <row r="272">
          <cell r="A272" t="str">
            <v>Nick Goody</v>
          </cell>
          <cell r="B272" t="str">
            <v>NYY</v>
          </cell>
          <cell r="C272" t="str">
            <v>RP</v>
          </cell>
          <cell r="D272">
            <v>32</v>
          </cell>
          <cell r="E272">
            <v>34</v>
          </cell>
          <cell r="F272">
            <v>1</v>
          </cell>
          <cell r="G272">
            <v>1</v>
          </cell>
          <cell r="H272">
            <v>2</v>
          </cell>
        </row>
        <row r="273">
          <cell r="A273" t="str">
            <v>Evan Rutckyj</v>
          </cell>
          <cell r="B273" t="str">
            <v>ATL</v>
          </cell>
          <cell r="C273" t="str">
            <v>RP</v>
          </cell>
          <cell r="D273">
            <v>30</v>
          </cell>
          <cell r="E273">
            <v>31</v>
          </cell>
          <cell r="F273">
            <v>0</v>
          </cell>
          <cell r="G273" t="str">
            <v xml:space="preserve"> </v>
          </cell>
          <cell r="H273">
            <v>2</v>
          </cell>
        </row>
        <row r="274">
          <cell r="A274" t="str">
            <v>Mario Hollands</v>
          </cell>
          <cell r="B274" t="str">
            <v>PHI</v>
          </cell>
          <cell r="C274" t="str">
            <v>RP</v>
          </cell>
          <cell r="D274">
            <v>33</v>
          </cell>
          <cell r="E274">
            <v>26</v>
          </cell>
          <cell r="F274">
            <v>0</v>
          </cell>
          <cell r="G274">
            <v>0</v>
          </cell>
          <cell r="H274">
            <v>2</v>
          </cell>
        </row>
        <row r="275">
          <cell r="A275" t="str">
            <v>John Holdzkom</v>
          </cell>
          <cell r="B275" t="str">
            <v>PIT</v>
          </cell>
          <cell r="C275" t="str">
            <v>RP</v>
          </cell>
          <cell r="D275">
            <v>21</v>
          </cell>
          <cell r="E275">
            <v>24</v>
          </cell>
          <cell r="F275">
            <v>0</v>
          </cell>
          <cell r="G275" t="str">
            <v xml:space="preserve"> </v>
          </cell>
          <cell r="H275">
            <v>2</v>
          </cell>
        </row>
        <row r="276">
          <cell r="A276" t="str">
            <v>Kendry Flores</v>
          </cell>
          <cell r="B276" t="str">
            <v>MIA</v>
          </cell>
          <cell r="C276" t="str">
            <v>RP</v>
          </cell>
          <cell r="D276">
            <v>61</v>
          </cell>
          <cell r="E276">
            <v>46</v>
          </cell>
          <cell r="F276">
            <v>0</v>
          </cell>
          <cell r="G276">
            <v>0</v>
          </cell>
          <cell r="H276">
            <v>2</v>
          </cell>
        </row>
        <row r="277">
          <cell r="A277" t="str">
            <v>Tim Stauffer</v>
          </cell>
          <cell r="B277" t="str">
            <v>ARI</v>
          </cell>
          <cell r="C277" t="str">
            <v>RP</v>
          </cell>
          <cell r="D277">
            <v>48</v>
          </cell>
          <cell r="E277">
            <v>37</v>
          </cell>
          <cell r="F277">
            <v>0</v>
          </cell>
          <cell r="G277" t="str">
            <v xml:space="preserve"> </v>
          </cell>
          <cell r="H277">
            <v>2</v>
          </cell>
        </row>
        <row r="278">
          <cell r="A278" t="str">
            <v>Blake McFarland</v>
          </cell>
          <cell r="B278" t="str">
            <v>TOR</v>
          </cell>
          <cell r="C278" t="str">
            <v>RP</v>
          </cell>
          <cell r="D278">
            <v>35</v>
          </cell>
          <cell r="E278">
            <v>35</v>
          </cell>
          <cell r="F278">
            <v>0</v>
          </cell>
          <cell r="G278" t="str">
            <v xml:space="preserve"> </v>
          </cell>
          <cell r="H278">
            <v>2</v>
          </cell>
        </row>
        <row r="279">
          <cell r="A279" t="str">
            <v>Keith Hessler</v>
          </cell>
          <cell r="B279" t="str">
            <v>ARI</v>
          </cell>
          <cell r="C279" t="str">
            <v>RP</v>
          </cell>
          <cell r="D279">
            <v>32</v>
          </cell>
          <cell r="E279">
            <v>31</v>
          </cell>
          <cell r="F279">
            <v>0</v>
          </cell>
          <cell r="G279">
            <v>1</v>
          </cell>
          <cell r="H279">
            <v>2</v>
          </cell>
        </row>
        <row r="280">
          <cell r="A280" t="str">
            <v>Daniel Stumpf</v>
          </cell>
          <cell r="B280" t="str">
            <v>PHI</v>
          </cell>
          <cell r="C280" t="str">
            <v>RP</v>
          </cell>
          <cell r="D280">
            <v>28</v>
          </cell>
          <cell r="E280">
            <v>27</v>
          </cell>
          <cell r="F280">
            <v>0</v>
          </cell>
          <cell r="G280" t="str">
            <v xml:space="preserve"> </v>
          </cell>
          <cell r="H280">
            <v>2</v>
          </cell>
        </row>
        <row r="281">
          <cell r="A281" t="str">
            <v>Elvis Araujo</v>
          </cell>
          <cell r="B281" t="str">
            <v>PHI</v>
          </cell>
          <cell r="C281" t="str">
            <v>RP</v>
          </cell>
          <cell r="D281">
            <v>35</v>
          </cell>
          <cell r="E281">
            <v>34</v>
          </cell>
          <cell r="F281">
            <v>0</v>
          </cell>
          <cell r="G281">
            <v>0</v>
          </cell>
          <cell r="H281">
            <v>2</v>
          </cell>
        </row>
        <row r="282">
          <cell r="A282" t="str">
            <v>Phil Klein</v>
          </cell>
          <cell r="B282" t="str">
            <v>TEX</v>
          </cell>
          <cell r="C282" t="str">
            <v>RP</v>
          </cell>
          <cell r="D282">
            <v>35</v>
          </cell>
          <cell r="E282">
            <v>33</v>
          </cell>
          <cell r="F282">
            <v>0</v>
          </cell>
          <cell r="G282" t="str">
            <v xml:space="preserve"> </v>
          </cell>
          <cell r="H282">
            <v>2</v>
          </cell>
        </row>
        <row r="283">
          <cell r="A283" t="str">
            <v>Jacob Barnes</v>
          </cell>
          <cell r="B283" t="str">
            <v>MIL</v>
          </cell>
          <cell r="C283" t="str">
            <v>SP,RP</v>
          </cell>
          <cell r="D283">
            <v>34</v>
          </cell>
          <cell r="E283">
            <v>32</v>
          </cell>
          <cell r="F283">
            <v>0</v>
          </cell>
          <cell r="G283" t="str">
            <v xml:space="preserve"> </v>
          </cell>
          <cell r="H283">
            <v>2</v>
          </cell>
        </row>
        <row r="284">
          <cell r="A284" t="str">
            <v>Dean Kiekhefer</v>
          </cell>
          <cell r="B284" t="str">
            <v>STL</v>
          </cell>
          <cell r="C284" t="str">
            <v>RP</v>
          </cell>
          <cell r="D284">
            <v>27</v>
          </cell>
          <cell r="E284">
            <v>19</v>
          </cell>
          <cell r="F284">
            <v>0</v>
          </cell>
          <cell r="G284" t="str">
            <v xml:space="preserve"> </v>
          </cell>
          <cell r="H284">
            <v>2</v>
          </cell>
        </row>
        <row r="285">
          <cell r="A285" t="str">
            <v>Rob Scahill</v>
          </cell>
          <cell r="B285" t="str">
            <v>PIT</v>
          </cell>
          <cell r="C285" t="str">
            <v>RP</v>
          </cell>
          <cell r="D285">
            <v>38</v>
          </cell>
          <cell r="E285">
            <v>29</v>
          </cell>
          <cell r="F285">
            <v>0</v>
          </cell>
          <cell r="G285" t="str">
            <v xml:space="preserve"> </v>
          </cell>
          <cell r="H285">
            <v>2</v>
          </cell>
        </row>
        <row r="286">
          <cell r="A286" t="str">
            <v>Derek Law</v>
          </cell>
          <cell r="B286" t="str">
            <v>SF</v>
          </cell>
          <cell r="C286" t="str">
            <v>RP</v>
          </cell>
          <cell r="D286">
            <v>22</v>
          </cell>
          <cell r="E286">
            <v>22</v>
          </cell>
          <cell r="F286">
            <v>0</v>
          </cell>
          <cell r="G286" t="str">
            <v xml:space="preserve"> </v>
          </cell>
          <cell r="H286">
            <v>2</v>
          </cell>
        </row>
        <row r="287">
          <cell r="A287" t="str">
            <v>Ben Rowen</v>
          </cell>
          <cell r="B287" t="str">
            <v>TOR</v>
          </cell>
          <cell r="C287" t="str">
            <v>RP</v>
          </cell>
          <cell r="D287">
            <v>27</v>
          </cell>
          <cell r="E287">
            <v>18</v>
          </cell>
          <cell r="F287">
            <v>0</v>
          </cell>
          <cell r="G287" t="str">
            <v xml:space="preserve"> </v>
          </cell>
          <cell r="H287">
            <v>2</v>
          </cell>
        </row>
        <row r="288">
          <cell r="A288" t="str">
            <v>Michael Feliz</v>
          </cell>
          <cell r="B288" t="str">
            <v>HOU</v>
          </cell>
          <cell r="C288" t="str">
            <v>RP</v>
          </cell>
          <cell r="D288">
            <v>53</v>
          </cell>
          <cell r="E288">
            <v>43</v>
          </cell>
          <cell r="F288">
            <v>0</v>
          </cell>
          <cell r="G288">
            <v>0</v>
          </cell>
          <cell r="H288">
            <v>2</v>
          </cell>
        </row>
        <row r="289">
          <cell r="A289" t="str">
            <v>Jack Leathersich</v>
          </cell>
          <cell r="B289" t="str">
            <v>CHC</v>
          </cell>
          <cell r="C289" t="str">
            <v>RP</v>
          </cell>
          <cell r="D289">
            <v>14</v>
          </cell>
          <cell r="E289">
            <v>19</v>
          </cell>
          <cell r="F289">
            <v>0</v>
          </cell>
          <cell r="G289" t="str">
            <v xml:space="preserve"> </v>
          </cell>
          <cell r="H289">
            <v>2</v>
          </cell>
        </row>
        <row r="290">
          <cell r="A290" t="str">
            <v>Juan Minaya</v>
          </cell>
          <cell r="B290" t="str">
            <v>HOU</v>
          </cell>
          <cell r="C290" t="str">
            <v>RP</v>
          </cell>
          <cell r="D290">
            <v>36</v>
          </cell>
          <cell r="E290">
            <v>34</v>
          </cell>
          <cell r="F290">
            <v>0</v>
          </cell>
          <cell r="G290" t="str">
            <v xml:space="preserve"> </v>
          </cell>
          <cell r="H290">
            <v>2</v>
          </cell>
        </row>
        <row r="291">
          <cell r="A291" t="str">
            <v>Mitch Harris</v>
          </cell>
          <cell r="B291" t="str">
            <v>STL</v>
          </cell>
          <cell r="C291" t="str">
            <v>RP</v>
          </cell>
          <cell r="D291">
            <v>32</v>
          </cell>
          <cell r="E291">
            <v>23</v>
          </cell>
          <cell r="F291">
            <v>0</v>
          </cell>
          <cell r="G291">
            <v>0</v>
          </cell>
          <cell r="H291">
            <v>2</v>
          </cell>
        </row>
        <row r="292">
          <cell r="A292" t="str">
            <v>Kevin Chapman</v>
          </cell>
          <cell r="B292" t="str">
            <v>HOU</v>
          </cell>
          <cell r="C292" t="str">
            <v>RP</v>
          </cell>
          <cell r="D292">
            <v>34</v>
          </cell>
          <cell r="E292">
            <v>35</v>
          </cell>
          <cell r="F292">
            <v>0</v>
          </cell>
          <cell r="G292">
            <v>1</v>
          </cell>
          <cell r="H292">
            <v>2</v>
          </cell>
        </row>
        <row r="293">
          <cell r="A293" t="str">
            <v>Trey Haley</v>
          </cell>
          <cell r="B293" t="str">
            <v>PIT</v>
          </cell>
          <cell r="C293" t="str">
            <v>RP</v>
          </cell>
          <cell r="D293">
            <v>25</v>
          </cell>
          <cell r="E293">
            <v>23</v>
          </cell>
          <cell r="F293">
            <v>0</v>
          </cell>
          <cell r="G293" t="str">
            <v xml:space="preserve"> </v>
          </cell>
          <cell r="H293">
            <v>2</v>
          </cell>
        </row>
        <row r="294">
          <cell r="A294" t="str">
            <v>Zach Phillips</v>
          </cell>
          <cell r="B294" t="str">
            <v>CWS</v>
          </cell>
          <cell r="C294" t="str">
            <v>RP</v>
          </cell>
          <cell r="D294">
            <v>24</v>
          </cell>
          <cell r="E294">
            <v>24</v>
          </cell>
          <cell r="F294">
            <v>0</v>
          </cell>
          <cell r="G294" t="str">
            <v xml:space="preserve"> </v>
          </cell>
          <cell r="H294">
            <v>2</v>
          </cell>
        </row>
        <row r="295">
          <cell r="A295" t="str">
            <v>Christian Bergman</v>
          </cell>
          <cell r="B295" t="str">
            <v>COL</v>
          </cell>
          <cell r="C295" t="str">
            <v>SP,RP</v>
          </cell>
          <cell r="D295">
            <v>56</v>
          </cell>
          <cell r="E295">
            <v>36</v>
          </cell>
          <cell r="F295">
            <v>0</v>
          </cell>
          <cell r="G295">
            <v>1</v>
          </cell>
          <cell r="H295">
            <v>2</v>
          </cell>
        </row>
        <row r="296">
          <cell r="A296" t="str">
            <v>R.J. Alvarez</v>
          </cell>
          <cell r="B296" t="str">
            <v>OAK</v>
          </cell>
          <cell r="C296" t="str">
            <v>RP</v>
          </cell>
          <cell r="D296">
            <v>30</v>
          </cell>
          <cell r="E296">
            <v>32</v>
          </cell>
          <cell r="F296">
            <v>0</v>
          </cell>
          <cell r="G296">
            <v>1</v>
          </cell>
          <cell r="H296">
            <v>2</v>
          </cell>
        </row>
        <row r="297">
          <cell r="A297" t="str">
            <v>David Goforth</v>
          </cell>
          <cell r="B297" t="str">
            <v>MIL</v>
          </cell>
          <cell r="C297" t="str">
            <v>RP</v>
          </cell>
          <cell r="D297">
            <v>37</v>
          </cell>
          <cell r="E297">
            <v>30</v>
          </cell>
          <cell r="F297">
            <v>0</v>
          </cell>
          <cell r="G297">
            <v>1</v>
          </cell>
          <cell r="H297">
            <v>2</v>
          </cell>
        </row>
        <row r="298">
          <cell r="A298" t="str">
            <v>Nate Adcock</v>
          </cell>
          <cell r="B298" t="str">
            <v>BAL</v>
          </cell>
          <cell r="C298" t="str">
            <v>RP</v>
          </cell>
          <cell r="D298">
            <v>25</v>
          </cell>
          <cell r="E298">
            <v>22</v>
          </cell>
          <cell r="F298">
            <v>0</v>
          </cell>
          <cell r="G298" t="str">
            <v xml:space="preserve"> </v>
          </cell>
          <cell r="H298">
            <v>2</v>
          </cell>
        </row>
        <row r="299">
          <cell r="A299" t="str">
            <v>J.T. Chargois</v>
          </cell>
          <cell r="B299" t="str">
            <v>MIN</v>
          </cell>
          <cell r="C299" t="str">
            <v>RP</v>
          </cell>
          <cell r="D299">
            <v>26</v>
          </cell>
          <cell r="E299">
            <v>24</v>
          </cell>
          <cell r="F299">
            <v>0</v>
          </cell>
          <cell r="G299" t="str">
            <v xml:space="preserve"> </v>
          </cell>
          <cell r="H299">
            <v>2</v>
          </cell>
        </row>
        <row r="300">
          <cell r="A300" t="str">
            <v>Arnold Leon</v>
          </cell>
          <cell r="B300" t="str">
            <v>TOR</v>
          </cell>
          <cell r="C300" t="str">
            <v>RP</v>
          </cell>
          <cell r="D300">
            <v>41</v>
          </cell>
          <cell r="E300">
            <v>30</v>
          </cell>
          <cell r="F300">
            <v>0</v>
          </cell>
          <cell r="G300">
            <v>1</v>
          </cell>
          <cell r="H300">
            <v>2</v>
          </cell>
        </row>
        <row r="301">
          <cell r="A301" t="str">
            <v>Damien Magnifico</v>
          </cell>
          <cell r="B301" t="str">
            <v>MIL</v>
          </cell>
          <cell r="C301" t="str">
            <v>SP,RP</v>
          </cell>
          <cell r="D301">
            <v>28</v>
          </cell>
          <cell r="E301">
            <v>21</v>
          </cell>
          <cell r="F301">
            <v>0</v>
          </cell>
          <cell r="G301" t="str">
            <v xml:space="preserve"> </v>
          </cell>
          <cell r="H301">
            <v>2</v>
          </cell>
        </row>
        <row r="302">
          <cell r="A302" t="str">
            <v>Brady Dragmire</v>
          </cell>
          <cell r="B302" t="str">
            <v>TOR</v>
          </cell>
          <cell r="C302" t="str">
            <v>RP</v>
          </cell>
          <cell r="D302">
            <v>42</v>
          </cell>
          <cell r="E302">
            <v>27</v>
          </cell>
          <cell r="F302">
            <v>0</v>
          </cell>
          <cell r="G302" t="str">
            <v xml:space="preserve"> </v>
          </cell>
          <cell r="H302">
            <v>2</v>
          </cell>
        </row>
        <row r="303">
          <cell r="A303" t="str">
            <v>Andury Acevedo</v>
          </cell>
          <cell r="B303" t="str">
            <v>CHC</v>
          </cell>
          <cell r="C303" t="str">
            <v>RP</v>
          </cell>
          <cell r="D303">
            <v>31</v>
          </cell>
          <cell r="E303">
            <v>26</v>
          </cell>
          <cell r="F303">
            <v>0</v>
          </cell>
          <cell r="G303" t="str">
            <v xml:space="preserve"> </v>
          </cell>
          <cell r="H303">
            <v>2</v>
          </cell>
        </row>
        <row r="304">
          <cell r="A304" t="str">
            <v>Jason Garcia</v>
          </cell>
          <cell r="B304" t="str">
            <v>BAL</v>
          </cell>
          <cell r="C304" t="str">
            <v>RP</v>
          </cell>
          <cell r="D304">
            <v>27</v>
          </cell>
          <cell r="E304">
            <v>23</v>
          </cell>
          <cell r="F304">
            <v>0</v>
          </cell>
          <cell r="G304">
            <v>1</v>
          </cell>
          <cell r="H304">
            <v>2</v>
          </cell>
        </row>
        <row r="305">
          <cell r="A305" t="str">
            <v>Nick Lee</v>
          </cell>
          <cell r="B305" t="str">
            <v>WSH</v>
          </cell>
          <cell r="C305" t="str">
            <v>RP</v>
          </cell>
          <cell r="D305">
            <v>33</v>
          </cell>
          <cell r="E305">
            <v>33</v>
          </cell>
          <cell r="F305">
            <v>0</v>
          </cell>
          <cell r="G305" t="str">
            <v xml:space="preserve"> </v>
          </cell>
          <cell r="H305">
            <v>2</v>
          </cell>
        </row>
        <row r="306">
          <cell r="A306" t="str">
            <v>Michael Ynoa</v>
          </cell>
          <cell r="B306" t="str">
            <v>CWS</v>
          </cell>
          <cell r="C306" t="str">
            <v>SP,RP</v>
          </cell>
          <cell r="D306">
            <v>29</v>
          </cell>
          <cell r="E306">
            <v>27</v>
          </cell>
          <cell r="F306">
            <v>0</v>
          </cell>
          <cell r="G306" t="str">
            <v xml:space="preserve"> </v>
          </cell>
          <cell r="H306">
            <v>2</v>
          </cell>
        </row>
        <row r="307">
          <cell r="A307" t="str">
            <v>Mason Melotakis</v>
          </cell>
          <cell r="B307" t="str">
            <v>MIN</v>
          </cell>
          <cell r="C307" t="str">
            <v>RP</v>
          </cell>
          <cell r="D307">
            <v>37</v>
          </cell>
          <cell r="E307">
            <v>27</v>
          </cell>
          <cell r="F307">
            <v>0</v>
          </cell>
          <cell r="G307" t="str">
            <v xml:space="preserve"> </v>
          </cell>
          <cell r="H307">
            <v>2</v>
          </cell>
        </row>
        <row r="308">
          <cell r="A308" t="str">
            <v>Danny Duffy</v>
          </cell>
          <cell r="B308" t="str">
            <v>KC</v>
          </cell>
          <cell r="C308" t="str">
            <v>SP,RP</v>
          </cell>
          <cell r="D308">
            <v>142</v>
          </cell>
          <cell r="E308">
            <v>113</v>
          </cell>
          <cell r="F308">
            <v>0</v>
          </cell>
          <cell r="G308">
            <v>0</v>
          </cell>
          <cell r="H308">
            <v>1</v>
          </cell>
        </row>
        <row r="309">
          <cell r="A309" t="str">
            <v>Brandon Finnegan</v>
          </cell>
          <cell r="B309" t="str">
            <v>CIN</v>
          </cell>
          <cell r="C309" t="str">
            <v>SP,RP</v>
          </cell>
          <cell r="D309">
            <v>112</v>
          </cell>
          <cell r="E309">
            <v>110</v>
          </cell>
          <cell r="F309">
            <v>0</v>
          </cell>
          <cell r="G309">
            <v>0</v>
          </cell>
          <cell r="H309">
            <v>1</v>
          </cell>
        </row>
        <row r="310">
          <cell r="A310" t="str">
            <v>Chris Bassitt</v>
          </cell>
          <cell r="B310" t="str">
            <v>OAK</v>
          </cell>
          <cell r="C310" t="str">
            <v>SP,RP</v>
          </cell>
          <cell r="D310">
            <v>131</v>
          </cell>
          <cell r="E310">
            <v>104</v>
          </cell>
          <cell r="F310">
            <v>0</v>
          </cell>
          <cell r="G310">
            <v>0</v>
          </cell>
          <cell r="H310">
            <v>1</v>
          </cell>
        </row>
        <row r="311">
          <cell r="A311" t="str">
            <v>Kris Medlen</v>
          </cell>
          <cell r="B311" t="str">
            <v>KC</v>
          </cell>
          <cell r="C311" t="str">
            <v>SP,RP</v>
          </cell>
          <cell r="D311">
            <v>119</v>
          </cell>
          <cell r="E311">
            <v>88</v>
          </cell>
          <cell r="F311">
            <v>0</v>
          </cell>
          <cell r="G311">
            <v>0</v>
          </cell>
          <cell r="H311">
            <v>1</v>
          </cell>
        </row>
        <row r="312">
          <cell r="A312" t="str">
            <v>Tyler Lyons</v>
          </cell>
          <cell r="B312" t="str">
            <v>STL</v>
          </cell>
          <cell r="C312" t="str">
            <v>SP,RP</v>
          </cell>
          <cell r="D312">
            <v>89</v>
          </cell>
          <cell r="E312">
            <v>80</v>
          </cell>
          <cell r="F312">
            <v>0</v>
          </cell>
          <cell r="G312">
            <v>0</v>
          </cell>
          <cell r="H312">
            <v>1</v>
          </cell>
        </row>
        <row r="313">
          <cell r="A313" t="str">
            <v>Chris Young</v>
          </cell>
          <cell r="B313" t="str">
            <v>KC</v>
          </cell>
          <cell r="C313" t="str">
            <v>SP,RP</v>
          </cell>
          <cell r="D313">
            <v>108</v>
          </cell>
          <cell r="E313">
            <v>73</v>
          </cell>
          <cell r="F313">
            <v>0</v>
          </cell>
          <cell r="G313">
            <v>0</v>
          </cell>
          <cell r="H313">
            <v>1</v>
          </cell>
        </row>
        <row r="314">
          <cell r="A314" t="str">
            <v>Rafael Montero</v>
          </cell>
          <cell r="B314" t="str">
            <v>NYM</v>
          </cell>
          <cell r="C314" t="str">
            <v>P,RP</v>
          </cell>
          <cell r="D314">
            <v>59</v>
          </cell>
          <cell r="E314">
            <v>53</v>
          </cell>
          <cell r="F314">
            <v>0</v>
          </cell>
          <cell r="G314">
            <v>0</v>
          </cell>
          <cell r="H314">
            <v>1</v>
          </cell>
        </row>
        <row r="315">
          <cell r="A315" t="str">
            <v>Logan Verrett</v>
          </cell>
          <cell r="B315" t="str">
            <v>NYM</v>
          </cell>
          <cell r="C315" t="str">
            <v>SP,RP</v>
          </cell>
          <cell r="D315">
            <v>62</v>
          </cell>
          <cell r="E315">
            <v>49</v>
          </cell>
          <cell r="F315">
            <v>0</v>
          </cell>
          <cell r="G315">
            <v>0</v>
          </cell>
          <cell r="H315">
            <v>1</v>
          </cell>
        </row>
        <row r="316">
          <cell r="A316" t="str">
            <v>Oliver Drake</v>
          </cell>
          <cell r="B316" t="str">
            <v>BAL</v>
          </cell>
          <cell r="C316" t="str">
            <v>RP</v>
          </cell>
          <cell r="D316">
            <v>32</v>
          </cell>
          <cell r="E316">
            <v>37</v>
          </cell>
          <cell r="F316">
            <v>0</v>
          </cell>
          <cell r="G316" t="str">
            <v xml:space="preserve"> </v>
          </cell>
          <cell r="H316">
            <v>1</v>
          </cell>
        </row>
        <row r="317">
          <cell r="A317" t="str">
            <v>Daniel Winkler</v>
          </cell>
          <cell r="B317" t="str">
            <v>ATL</v>
          </cell>
          <cell r="C317" t="str">
            <v>RP</v>
          </cell>
          <cell r="D317">
            <v>41</v>
          </cell>
          <cell r="E317">
            <v>40</v>
          </cell>
          <cell r="F317">
            <v>0</v>
          </cell>
          <cell r="G317" t="str">
            <v xml:space="preserve"> </v>
          </cell>
          <cell r="H317">
            <v>1</v>
          </cell>
        </row>
        <row r="318">
          <cell r="A318" t="str">
            <v>Rafael Martin</v>
          </cell>
          <cell r="B318" t="str">
            <v>WSH</v>
          </cell>
          <cell r="C318" t="str">
            <v>RP</v>
          </cell>
          <cell r="D318">
            <v>28</v>
          </cell>
          <cell r="E318">
            <v>35</v>
          </cell>
          <cell r="F318">
            <v>0</v>
          </cell>
          <cell r="G318">
            <v>0</v>
          </cell>
          <cell r="H318">
            <v>1</v>
          </cell>
        </row>
        <row r="319">
          <cell r="A319" t="str">
            <v>Michael Mariot</v>
          </cell>
          <cell r="B319" t="str">
            <v>PHI</v>
          </cell>
          <cell r="C319" t="str">
            <v>RP</v>
          </cell>
          <cell r="D319">
            <v>32</v>
          </cell>
          <cell r="E319">
            <v>34</v>
          </cell>
          <cell r="F319">
            <v>0</v>
          </cell>
          <cell r="G319" t="str">
            <v xml:space="preserve"> </v>
          </cell>
          <cell r="H319">
            <v>1</v>
          </cell>
        </row>
        <row r="320">
          <cell r="A320" t="str">
            <v>Akeel Morris</v>
          </cell>
          <cell r="B320" t="str">
            <v>NYM</v>
          </cell>
          <cell r="C320" t="str">
            <v>RP</v>
          </cell>
          <cell r="D320">
            <v>35</v>
          </cell>
          <cell r="E320">
            <v>39</v>
          </cell>
          <cell r="F320">
            <v>1</v>
          </cell>
          <cell r="G320">
            <v>0</v>
          </cell>
          <cell r="H320">
            <v>1</v>
          </cell>
        </row>
        <row r="321">
          <cell r="A321" t="str">
            <v>Dario Alvarez</v>
          </cell>
          <cell r="B321" t="str">
            <v>NYM</v>
          </cell>
          <cell r="C321" t="str">
            <v>RP</v>
          </cell>
          <cell r="D321">
            <v>32</v>
          </cell>
          <cell r="E321">
            <v>35</v>
          </cell>
          <cell r="F321">
            <v>1</v>
          </cell>
          <cell r="G321">
            <v>1</v>
          </cell>
          <cell r="H321">
            <v>1</v>
          </cell>
        </row>
        <row r="322">
          <cell r="A322" t="str">
            <v>Jharel Cotton</v>
          </cell>
          <cell r="B322" t="str">
            <v>LAD</v>
          </cell>
          <cell r="C322" t="str">
            <v>RP,SP</v>
          </cell>
          <cell r="D322">
            <v>41</v>
          </cell>
          <cell r="E322">
            <v>41</v>
          </cell>
          <cell r="F322">
            <v>0</v>
          </cell>
          <cell r="G322" t="str">
            <v xml:space="preserve"> </v>
          </cell>
          <cell r="H322">
            <v>1</v>
          </cell>
        </row>
        <row r="323">
          <cell r="A323" t="str">
            <v>Ryan Buchter</v>
          </cell>
          <cell r="B323" t="str">
            <v>SD</v>
          </cell>
          <cell r="C323" t="str">
            <v>RP</v>
          </cell>
          <cell r="D323">
            <v>39</v>
          </cell>
          <cell r="E323">
            <v>42</v>
          </cell>
          <cell r="F323">
            <v>1</v>
          </cell>
          <cell r="G323">
            <v>0</v>
          </cell>
          <cell r="H323">
            <v>1</v>
          </cell>
        </row>
        <row r="324">
          <cell r="A324" t="str">
            <v>Ryan Vogelsong</v>
          </cell>
          <cell r="B324" t="str">
            <v>PIT</v>
          </cell>
          <cell r="C324" t="str">
            <v>SP,RP</v>
          </cell>
          <cell r="D324">
            <v>115</v>
          </cell>
          <cell r="E324">
            <v>86</v>
          </cell>
          <cell r="F324">
            <v>0</v>
          </cell>
          <cell r="G324">
            <v>0</v>
          </cell>
          <cell r="H324">
            <v>1</v>
          </cell>
        </row>
        <row r="325">
          <cell r="A325" t="str">
            <v>Josh Edgin</v>
          </cell>
          <cell r="B325" t="str">
            <v>NYM</v>
          </cell>
          <cell r="C325" t="str">
            <v>RP</v>
          </cell>
          <cell r="D325">
            <v>23</v>
          </cell>
          <cell r="E325">
            <v>21</v>
          </cell>
          <cell r="F325">
            <v>0</v>
          </cell>
          <cell r="G325" t="str">
            <v xml:space="preserve"> </v>
          </cell>
          <cell r="H325">
            <v>1</v>
          </cell>
        </row>
        <row r="326">
          <cell r="A326" t="str">
            <v>Nick Rumbelow</v>
          </cell>
          <cell r="B326" t="str">
            <v>NYY</v>
          </cell>
          <cell r="C326" t="str">
            <v>RP</v>
          </cell>
          <cell r="D326">
            <v>34</v>
          </cell>
          <cell r="E326">
            <v>34</v>
          </cell>
          <cell r="F326">
            <v>0</v>
          </cell>
          <cell r="G326">
            <v>0</v>
          </cell>
          <cell r="H326">
            <v>1</v>
          </cell>
        </row>
        <row r="327">
          <cell r="A327" t="str">
            <v>Tim Collins</v>
          </cell>
          <cell r="B327" t="str">
            <v>KC</v>
          </cell>
          <cell r="C327" t="str">
            <v>RP</v>
          </cell>
          <cell r="D327">
            <v>36</v>
          </cell>
          <cell r="E327">
            <v>35</v>
          </cell>
          <cell r="F327">
            <v>0</v>
          </cell>
          <cell r="G327">
            <v>1</v>
          </cell>
          <cell r="H327">
            <v>1</v>
          </cell>
        </row>
        <row r="328">
          <cell r="A328" t="str">
            <v>Vance Worley</v>
          </cell>
          <cell r="B328" t="str">
            <v>BAL</v>
          </cell>
          <cell r="C328" t="str">
            <v>SP,RP</v>
          </cell>
          <cell r="D328">
            <v>67</v>
          </cell>
          <cell r="E328">
            <v>46</v>
          </cell>
          <cell r="F328">
            <v>0</v>
          </cell>
          <cell r="G328">
            <v>0</v>
          </cell>
          <cell r="H328">
            <v>1</v>
          </cell>
        </row>
        <row r="329">
          <cell r="A329" t="str">
            <v>Cesar Vargas</v>
          </cell>
          <cell r="B329" t="str">
            <v>SD</v>
          </cell>
          <cell r="C329" t="str">
            <v>RP</v>
          </cell>
          <cell r="D329">
            <v>34</v>
          </cell>
          <cell r="E329">
            <v>32</v>
          </cell>
          <cell r="F329">
            <v>0</v>
          </cell>
          <cell r="G329" t="str">
            <v xml:space="preserve"> </v>
          </cell>
          <cell r="H329">
            <v>1</v>
          </cell>
        </row>
        <row r="330">
          <cell r="A330" t="str">
            <v>Edubray Ramos</v>
          </cell>
          <cell r="B330" t="str">
            <v>PHI</v>
          </cell>
          <cell r="C330" t="str">
            <v>RP</v>
          </cell>
          <cell r="D330">
            <v>31</v>
          </cell>
          <cell r="E330">
            <v>28</v>
          </cell>
          <cell r="F330">
            <v>0</v>
          </cell>
          <cell r="G330" t="str">
            <v xml:space="preserve"> </v>
          </cell>
          <cell r="H330">
            <v>1</v>
          </cell>
        </row>
        <row r="331">
          <cell r="A331" t="str">
            <v>Steven Okert</v>
          </cell>
          <cell r="B331" t="str">
            <v>SF</v>
          </cell>
          <cell r="C331" t="str">
            <v>RP</v>
          </cell>
          <cell r="D331">
            <v>31</v>
          </cell>
          <cell r="E331">
            <v>33</v>
          </cell>
          <cell r="F331">
            <v>0</v>
          </cell>
          <cell r="G331" t="str">
            <v xml:space="preserve"> </v>
          </cell>
          <cell r="H331">
            <v>1</v>
          </cell>
        </row>
        <row r="332">
          <cell r="A332" t="str">
            <v>Branden Pinder</v>
          </cell>
          <cell r="B332" t="str">
            <v>NYY</v>
          </cell>
          <cell r="C332" t="str">
            <v>RP</v>
          </cell>
          <cell r="D332">
            <v>40</v>
          </cell>
          <cell r="E332">
            <v>36</v>
          </cell>
          <cell r="F332">
            <v>0</v>
          </cell>
          <cell r="G332">
            <v>0</v>
          </cell>
          <cell r="H332">
            <v>1</v>
          </cell>
        </row>
        <row r="333">
          <cell r="A333" t="str">
            <v>C.J. Riefenhauser</v>
          </cell>
          <cell r="B333" t="str">
            <v>CHC</v>
          </cell>
          <cell r="C333" t="str">
            <v>RP</v>
          </cell>
          <cell r="D333">
            <v>31</v>
          </cell>
          <cell r="E333">
            <v>25</v>
          </cell>
          <cell r="F333">
            <v>0</v>
          </cell>
          <cell r="G333" t="str">
            <v xml:space="preserve"> </v>
          </cell>
          <cell r="H333">
            <v>1</v>
          </cell>
        </row>
        <row r="334">
          <cell r="A334" t="str">
            <v>Alex Meyer</v>
          </cell>
          <cell r="B334" t="str">
            <v>MIN</v>
          </cell>
          <cell r="C334" t="str">
            <v>RP</v>
          </cell>
          <cell r="D334">
            <v>58</v>
          </cell>
          <cell r="E334">
            <v>56</v>
          </cell>
          <cell r="F334">
            <v>0</v>
          </cell>
          <cell r="G334">
            <v>1</v>
          </cell>
          <cell r="H334">
            <v>1</v>
          </cell>
        </row>
        <row r="335">
          <cell r="A335" t="str">
            <v>Steven Wright</v>
          </cell>
          <cell r="B335" t="str">
            <v>BOS</v>
          </cell>
          <cell r="C335" t="str">
            <v>SP,RP</v>
          </cell>
          <cell r="D335">
            <v>55</v>
          </cell>
          <cell r="E335">
            <v>40</v>
          </cell>
          <cell r="F335">
            <v>0</v>
          </cell>
          <cell r="G335">
            <v>0</v>
          </cell>
          <cell r="H335">
            <v>1</v>
          </cell>
        </row>
        <row r="336">
          <cell r="A336" t="str">
            <v>Andrew Triggs</v>
          </cell>
          <cell r="B336" t="str">
            <v>OAK</v>
          </cell>
          <cell r="C336" t="str">
            <v>RP</v>
          </cell>
          <cell r="D336">
            <v>29</v>
          </cell>
          <cell r="E336">
            <v>23</v>
          </cell>
          <cell r="F336">
            <v>0</v>
          </cell>
          <cell r="G336" t="str">
            <v xml:space="preserve"> </v>
          </cell>
          <cell r="H336">
            <v>1</v>
          </cell>
        </row>
        <row r="337">
          <cell r="A337" t="str">
            <v>Jose Urena</v>
          </cell>
          <cell r="B337" t="str">
            <v>MIA</v>
          </cell>
          <cell r="C337" t="str">
            <v>SP,RP</v>
          </cell>
          <cell r="D337">
            <v>67</v>
          </cell>
          <cell r="E337">
            <v>42</v>
          </cell>
          <cell r="F337">
            <v>0</v>
          </cell>
          <cell r="G337">
            <v>0</v>
          </cell>
          <cell r="H337">
            <v>1</v>
          </cell>
        </row>
        <row r="338">
          <cell r="A338" t="str">
            <v>Colton Murray</v>
          </cell>
          <cell r="B338" t="str">
            <v>PHI</v>
          </cell>
          <cell r="C338" t="str">
            <v>RP</v>
          </cell>
          <cell r="D338">
            <v>37</v>
          </cell>
          <cell r="E338">
            <v>37</v>
          </cell>
          <cell r="F338">
            <v>1</v>
          </cell>
          <cell r="G338">
            <v>1</v>
          </cell>
          <cell r="H338">
            <v>1</v>
          </cell>
        </row>
        <row r="339">
          <cell r="A339" t="str">
            <v>Jake Barrett</v>
          </cell>
          <cell r="B339" t="str">
            <v>ARI</v>
          </cell>
          <cell r="C339" t="str">
            <v>RP</v>
          </cell>
          <cell r="D339">
            <v>32</v>
          </cell>
          <cell r="E339">
            <v>28</v>
          </cell>
          <cell r="F339">
            <v>0</v>
          </cell>
          <cell r="G339" t="str">
            <v xml:space="preserve"> </v>
          </cell>
          <cell r="H339">
            <v>1</v>
          </cell>
        </row>
        <row r="340">
          <cell r="A340" t="str">
            <v>Cory Mazzoni</v>
          </cell>
          <cell r="B340" t="str">
            <v>SD</v>
          </cell>
          <cell r="C340" t="str">
            <v>RP</v>
          </cell>
          <cell r="D340">
            <v>36</v>
          </cell>
          <cell r="E340">
            <v>37</v>
          </cell>
          <cell r="F340">
            <v>1</v>
          </cell>
          <cell r="G340">
            <v>1</v>
          </cell>
          <cell r="H340">
            <v>1</v>
          </cell>
        </row>
        <row r="341">
          <cell r="A341" t="str">
            <v>Blake Smith</v>
          </cell>
          <cell r="B341" t="str">
            <v>SD</v>
          </cell>
          <cell r="C341" t="str">
            <v>RF,RP</v>
          </cell>
          <cell r="D341">
            <v>29</v>
          </cell>
          <cell r="E341">
            <v>29</v>
          </cell>
          <cell r="F341">
            <v>0</v>
          </cell>
          <cell r="G341" t="str">
            <v xml:space="preserve"> </v>
          </cell>
          <cell r="H341">
            <v>1</v>
          </cell>
        </row>
        <row r="342">
          <cell r="A342" t="str">
            <v>Rafael Soriano</v>
          </cell>
          <cell r="B342" t="str">
            <v>TOR</v>
          </cell>
          <cell r="C342" t="str">
            <v>RP</v>
          </cell>
          <cell r="D342">
            <v>22</v>
          </cell>
          <cell r="E342">
            <v>19</v>
          </cell>
          <cell r="F342">
            <v>0</v>
          </cell>
          <cell r="G342" t="str">
            <v xml:space="preserve"> </v>
          </cell>
          <cell r="H342">
            <v>1</v>
          </cell>
        </row>
        <row r="343">
          <cell r="A343" t="str">
            <v>Raudel Lazo</v>
          </cell>
          <cell r="B343" t="str">
            <v>MIA</v>
          </cell>
          <cell r="C343" t="str">
            <v>RP</v>
          </cell>
          <cell r="D343">
            <v>19</v>
          </cell>
          <cell r="E343">
            <v>17</v>
          </cell>
          <cell r="F343">
            <v>0</v>
          </cell>
          <cell r="G343" t="str">
            <v xml:space="preserve"> </v>
          </cell>
          <cell r="H343">
            <v>1</v>
          </cell>
        </row>
        <row r="344">
          <cell r="A344" t="str">
            <v>Yhonathan Barrios</v>
          </cell>
          <cell r="B344" t="str">
            <v>MIL</v>
          </cell>
          <cell r="C344" t="str">
            <v>RP</v>
          </cell>
          <cell r="D344">
            <v>30</v>
          </cell>
          <cell r="E344">
            <v>24</v>
          </cell>
          <cell r="F344">
            <v>0</v>
          </cell>
          <cell r="G344">
            <v>1</v>
          </cell>
          <cell r="H344">
            <v>1</v>
          </cell>
        </row>
        <row r="345">
          <cell r="A345" t="str">
            <v>Cody Hall</v>
          </cell>
          <cell r="B345" t="str">
            <v>ARI</v>
          </cell>
          <cell r="C345" t="str">
            <v>RP</v>
          </cell>
          <cell r="D345">
            <v>28</v>
          </cell>
          <cell r="E345">
            <v>24</v>
          </cell>
          <cell r="F345">
            <v>0</v>
          </cell>
          <cell r="G345">
            <v>1</v>
          </cell>
          <cell r="H345">
            <v>1</v>
          </cell>
        </row>
        <row r="346">
          <cell r="A346" t="str">
            <v>Carlos Contreras</v>
          </cell>
          <cell r="B346" t="str">
            <v>CIN</v>
          </cell>
          <cell r="C346" t="str">
            <v>RP</v>
          </cell>
          <cell r="D346">
            <v>43</v>
          </cell>
          <cell r="E346">
            <v>42</v>
          </cell>
          <cell r="F346">
            <v>1</v>
          </cell>
          <cell r="G346">
            <v>0</v>
          </cell>
          <cell r="H346">
            <v>1</v>
          </cell>
        </row>
        <row r="347">
          <cell r="A347" t="str">
            <v>Luke Jackson</v>
          </cell>
          <cell r="B347" t="str">
            <v>TEX</v>
          </cell>
          <cell r="C347" t="str">
            <v>RP</v>
          </cell>
          <cell r="D347">
            <v>38</v>
          </cell>
          <cell r="E347">
            <v>37</v>
          </cell>
          <cell r="F347">
            <v>0</v>
          </cell>
          <cell r="G347">
            <v>1</v>
          </cell>
          <cell r="H347">
            <v>1</v>
          </cell>
        </row>
        <row r="348">
          <cell r="A348" t="str">
            <v>Bobby LaFromboise</v>
          </cell>
          <cell r="B348" t="str">
            <v>PHI</v>
          </cell>
          <cell r="C348" t="str">
            <v>RP</v>
          </cell>
          <cell r="D348">
            <v>27</v>
          </cell>
          <cell r="E348">
            <v>25</v>
          </cell>
          <cell r="F348">
            <v>0</v>
          </cell>
          <cell r="G348">
            <v>1</v>
          </cell>
          <cell r="H348">
            <v>1</v>
          </cell>
        </row>
        <row r="349">
          <cell r="A349" t="str">
            <v>Kirby Yates</v>
          </cell>
          <cell r="B349" t="str">
            <v>NYY</v>
          </cell>
          <cell r="C349" t="str">
            <v>RP</v>
          </cell>
          <cell r="D349">
            <v>29</v>
          </cell>
          <cell r="E349">
            <v>32</v>
          </cell>
          <cell r="F349">
            <v>0</v>
          </cell>
          <cell r="G349" t="str">
            <v xml:space="preserve"> </v>
          </cell>
          <cell r="H349">
            <v>1</v>
          </cell>
        </row>
        <row r="350">
          <cell r="A350" t="str">
            <v>Michael Lorenzen</v>
          </cell>
          <cell r="B350" t="str">
            <v>CIN</v>
          </cell>
          <cell r="C350" t="str">
            <v>SP,RP</v>
          </cell>
          <cell r="D350">
            <v>121</v>
          </cell>
          <cell r="E350">
            <v>89</v>
          </cell>
          <cell r="F350">
            <v>0</v>
          </cell>
          <cell r="G350">
            <v>0</v>
          </cell>
          <cell r="H350">
            <v>1</v>
          </cell>
        </row>
        <row r="351">
          <cell r="A351" t="str">
            <v>Bryan Mitchell</v>
          </cell>
          <cell r="B351" t="str">
            <v>NYY</v>
          </cell>
          <cell r="C351" t="str">
            <v>RP</v>
          </cell>
          <cell r="D351">
            <v>61</v>
          </cell>
          <cell r="E351">
            <v>51</v>
          </cell>
          <cell r="F351">
            <v>0</v>
          </cell>
          <cell r="G351">
            <v>0</v>
          </cell>
          <cell r="H351">
            <v>1</v>
          </cell>
        </row>
        <row r="352">
          <cell r="A352" t="str">
            <v>Miguel Almonte</v>
          </cell>
          <cell r="B352" t="str">
            <v>KC</v>
          </cell>
          <cell r="C352" t="str">
            <v>RP</v>
          </cell>
          <cell r="D352">
            <v>47</v>
          </cell>
          <cell r="E352">
            <v>39</v>
          </cell>
          <cell r="F352">
            <v>0</v>
          </cell>
          <cell r="G352">
            <v>1</v>
          </cell>
          <cell r="H352">
            <v>1</v>
          </cell>
        </row>
        <row r="353">
          <cell r="A353" t="str">
            <v>Greg Burke</v>
          </cell>
          <cell r="B353" t="str">
            <v>PHI</v>
          </cell>
          <cell r="C353" t="str">
            <v>RP</v>
          </cell>
          <cell r="D353">
            <v>32</v>
          </cell>
          <cell r="E353">
            <v>33</v>
          </cell>
          <cell r="F353">
            <v>0</v>
          </cell>
          <cell r="G353" t="str">
            <v xml:space="preserve"> </v>
          </cell>
          <cell r="H353">
            <v>1</v>
          </cell>
        </row>
        <row r="354">
          <cell r="A354" t="str">
            <v>Giovanni Soto</v>
          </cell>
          <cell r="B354" t="str">
            <v>CLE</v>
          </cell>
          <cell r="C354" t="str">
            <v>RP</v>
          </cell>
          <cell r="D354">
            <v>24</v>
          </cell>
          <cell r="E354">
            <v>21</v>
          </cell>
          <cell r="F354">
            <v>0</v>
          </cell>
          <cell r="G354" t="str">
            <v xml:space="preserve"> </v>
          </cell>
          <cell r="H354">
            <v>1</v>
          </cell>
        </row>
        <row r="355">
          <cell r="A355" t="str">
            <v>Colt Hynes</v>
          </cell>
          <cell r="B355" t="str">
            <v>TOR</v>
          </cell>
          <cell r="C355" t="str">
            <v>RP</v>
          </cell>
          <cell r="D355">
            <v>28</v>
          </cell>
          <cell r="E355">
            <v>23</v>
          </cell>
          <cell r="F355">
            <v>0</v>
          </cell>
          <cell r="G355" t="str">
            <v xml:space="preserve"> </v>
          </cell>
          <cell r="H355">
            <v>1</v>
          </cell>
        </row>
        <row r="356">
          <cell r="A356" t="str">
            <v>Scott McGough</v>
          </cell>
          <cell r="B356" t="str">
            <v>MIA</v>
          </cell>
          <cell r="C356" t="str">
            <v>RP</v>
          </cell>
          <cell r="D356">
            <v>30</v>
          </cell>
          <cell r="E356">
            <v>23</v>
          </cell>
          <cell r="F356">
            <v>1</v>
          </cell>
          <cell r="G356">
            <v>0</v>
          </cell>
          <cell r="H356">
            <v>1</v>
          </cell>
        </row>
        <row r="357">
          <cell r="A357" t="str">
            <v>Tyler Cravy</v>
          </cell>
          <cell r="B357" t="str">
            <v>MIL</v>
          </cell>
          <cell r="C357" t="str">
            <v>SP,RP</v>
          </cell>
          <cell r="D357">
            <v>50</v>
          </cell>
          <cell r="E357">
            <v>39</v>
          </cell>
          <cell r="F357">
            <v>0</v>
          </cell>
          <cell r="G357">
            <v>0</v>
          </cell>
          <cell r="H357">
            <v>1</v>
          </cell>
        </row>
        <row r="358">
          <cell r="A358" t="str">
            <v>Carlos Estevez</v>
          </cell>
          <cell r="B358" t="str">
            <v>COL</v>
          </cell>
          <cell r="C358" t="str">
            <v>RP</v>
          </cell>
          <cell r="D358">
            <v>41</v>
          </cell>
          <cell r="E358">
            <v>39</v>
          </cell>
          <cell r="F358">
            <v>1</v>
          </cell>
          <cell r="G358">
            <v>0</v>
          </cell>
          <cell r="H358">
            <v>1</v>
          </cell>
        </row>
        <row r="359">
          <cell r="A359" t="str">
            <v>Andre Rienzo</v>
          </cell>
          <cell r="B359" t="str">
            <v>MIA</v>
          </cell>
          <cell r="C359" t="str">
            <v>RP</v>
          </cell>
          <cell r="D359">
            <v>42</v>
          </cell>
          <cell r="E359">
            <v>33</v>
          </cell>
          <cell r="F359">
            <v>0</v>
          </cell>
          <cell r="G359">
            <v>1</v>
          </cell>
          <cell r="H359">
            <v>1</v>
          </cell>
        </row>
        <row r="360">
          <cell r="A360" t="str">
            <v>Matt Koch</v>
          </cell>
          <cell r="B360" t="str">
            <v>ARI</v>
          </cell>
          <cell r="C360" t="str">
            <v>RP</v>
          </cell>
          <cell r="D360">
            <v>52</v>
          </cell>
          <cell r="E360">
            <v>29</v>
          </cell>
          <cell r="F360">
            <v>0</v>
          </cell>
          <cell r="G360" t="str">
            <v xml:space="preserve"> </v>
          </cell>
          <cell r="H360">
            <v>1</v>
          </cell>
        </row>
        <row r="361">
          <cell r="A361" t="str">
            <v>Chad Jenkins</v>
          </cell>
          <cell r="B361" t="str">
            <v>TOR</v>
          </cell>
          <cell r="C361" t="str">
            <v>RP</v>
          </cell>
          <cell r="D361">
            <v>37</v>
          </cell>
          <cell r="E361">
            <v>21</v>
          </cell>
          <cell r="F361">
            <v>0</v>
          </cell>
          <cell r="G361" t="str">
            <v xml:space="preserve"> </v>
          </cell>
          <cell r="H361">
            <v>1</v>
          </cell>
        </row>
        <row r="362">
          <cell r="A362" t="str">
            <v>Kyle Ryan</v>
          </cell>
          <cell r="B362" t="str">
            <v>DET</v>
          </cell>
          <cell r="C362" t="str">
            <v>SP,RP</v>
          </cell>
          <cell r="D362">
            <v>58</v>
          </cell>
          <cell r="E362">
            <v>33</v>
          </cell>
          <cell r="F362">
            <v>0</v>
          </cell>
          <cell r="G362" t="str">
            <v xml:space="preserve"> </v>
          </cell>
          <cell r="H362">
            <v>1</v>
          </cell>
        </row>
        <row r="363">
          <cell r="A363" t="str">
            <v>Tyler Olson</v>
          </cell>
          <cell r="B363" t="str">
            <v>NYY</v>
          </cell>
          <cell r="C363" t="str">
            <v>RP</v>
          </cell>
          <cell r="D363">
            <v>18</v>
          </cell>
          <cell r="E363">
            <v>13</v>
          </cell>
          <cell r="F363">
            <v>0</v>
          </cell>
          <cell r="G363" t="str">
            <v xml:space="preserve"> </v>
          </cell>
          <cell r="H363">
            <v>1</v>
          </cell>
        </row>
        <row r="364">
          <cell r="A364" t="str">
            <v>Gavin Floyd</v>
          </cell>
          <cell r="B364" t="str">
            <v>TOR</v>
          </cell>
          <cell r="C364" t="str">
            <v>RP</v>
          </cell>
          <cell r="D364">
            <v>23</v>
          </cell>
          <cell r="E364">
            <v>18</v>
          </cell>
          <cell r="F364">
            <v>0</v>
          </cell>
          <cell r="G364" t="str">
            <v xml:space="preserve"> </v>
          </cell>
          <cell r="H364">
            <v>1</v>
          </cell>
        </row>
        <row r="365">
          <cell r="A365" t="str">
            <v>Odrisamer Despaigne</v>
          </cell>
          <cell r="B365" t="str">
            <v>BAL</v>
          </cell>
          <cell r="C365" t="str">
            <v>SP,RP</v>
          </cell>
          <cell r="D365">
            <v>70</v>
          </cell>
          <cell r="E365">
            <v>43</v>
          </cell>
          <cell r="F365">
            <v>0</v>
          </cell>
          <cell r="G365">
            <v>0</v>
          </cell>
          <cell r="H365">
            <v>1</v>
          </cell>
        </row>
        <row r="366">
          <cell r="A366" t="str">
            <v>Logan Darnell</v>
          </cell>
          <cell r="B366" t="str">
            <v>MIN</v>
          </cell>
          <cell r="C366" t="str">
            <v>RP,SP</v>
          </cell>
          <cell r="D366">
            <v>37</v>
          </cell>
          <cell r="E366">
            <v>28</v>
          </cell>
          <cell r="F366">
            <v>0</v>
          </cell>
          <cell r="G366">
            <v>1</v>
          </cell>
          <cell r="H366">
            <v>1</v>
          </cell>
        </row>
        <row r="367">
          <cell r="A367" t="str">
            <v>Joan Gregorio</v>
          </cell>
          <cell r="B367" t="str">
            <v>SF</v>
          </cell>
          <cell r="C367" t="str">
            <v>SP,RP</v>
          </cell>
          <cell r="D367">
            <v>33</v>
          </cell>
          <cell r="E367">
            <v>29</v>
          </cell>
          <cell r="F367">
            <v>0</v>
          </cell>
          <cell r="G367" t="str">
            <v xml:space="preserve"> </v>
          </cell>
          <cell r="H367">
            <v>1</v>
          </cell>
        </row>
        <row r="368">
          <cell r="A368" t="str">
            <v>Chris Jones</v>
          </cell>
          <cell r="B368" t="str">
            <v>BAL</v>
          </cell>
          <cell r="C368" t="str">
            <v>RP,SP</v>
          </cell>
          <cell r="D368">
            <v>61</v>
          </cell>
          <cell r="E368">
            <v>39</v>
          </cell>
          <cell r="F368">
            <v>0</v>
          </cell>
          <cell r="G368" t="str">
            <v xml:space="preserve"> </v>
          </cell>
          <cell r="H368">
            <v>1</v>
          </cell>
        </row>
        <row r="369">
          <cell r="A369" t="str">
            <v>Jeff Ferrell</v>
          </cell>
          <cell r="B369" t="str">
            <v>DET</v>
          </cell>
          <cell r="C369" t="str">
            <v>RP</v>
          </cell>
          <cell r="D369">
            <v>32</v>
          </cell>
          <cell r="E369">
            <v>26</v>
          </cell>
          <cell r="F369">
            <v>0</v>
          </cell>
          <cell r="G369" t="str">
            <v xml:space="preserve"> </v>
          </cell>
          <cell r="H369">
            <v>1</v>
          </cell>
        </row>
        <row r="370">
          <cell r="A370" t="str">
            <v>Buck Farmer</v>
          </cell>
          <cell r="B370" t="str">
            <v>DET</v>
          </cell>
          <cell r="C370" t="str">
            <v>SP,RP</v>
          </cell>
          <cell r="D370">
            <v>48</v>
          </cell>
          <cell r="E370">
            <v>35</v>
          </cell>
          <cell r="F370">
            <v>0</v>
          </cell>
          <cell r="G370">
            <v>0</v>
          </cell>
          <cell r="H370">
            <v>1</v>
          </cell>
        </row>
        <row r="371">
          <cell r="A371" t="str">
            <v>Williams Jerez</v>
          </cell>
          <cell r="B371" t="str">
            <v>BOS</v>
          </cell>
          <cell r="C371" t="str">
            <v>RP</v>
          </cell>
          <cell r="D371">
            <v>37</v>
          </cell>
          <cell r="E371">
            <v>30</v>
          </cell>
          <cell r="F371">
            <v>0</v>
          </cell>
          <cell r="G371" t="str">
            <v xml:space="preserve"> </v>
          </cell>
          <cell r="H371">
            <v>1</v>
          </cell>
        </row>
        <row r="372">
          <cell r="A372" t="str">
            <v>Samuel Deduno</v>
          </cell>
          <cell r="B372" t="str">
            <v>BAL</v>
          </cell>
          <cell r="C372" t="str">
            <v>SP,RP</v>
          </cell>
          <cell r="D372">
            <v>36</v>
          </cell>
          <cell r="E372">
            <v>26</v>
          </cell>
          <cell r="F372">
            <v>0</v>
          </cell>
          <cell r="G372" t="str">
            <v xml:space="preserve"> </v>
          </cell>
          <cell r="H372">
            <v>1</v>
          </cell>
        </row>
        <row r="373">
          <cell r="A373" t="str">
            <v>Jimmy Cordero</v>
          </cell>
          <cell r="B373" t="str">
            <v>PHI</v>
          </cell>
          <cell r="C373" t="str">
            <v>RP</v>
          </cell>
          <cell r="D373">
            <v>31</v>
          </cell>
          <cell r="E373">
            <v>29</v>
          </cell>
          <cell r="F373">
            <v>0</v>
          </cell>
          <cell r="G373" t="str">
            <v xml:space="preserve"> </v>
          </cell>
          <cell r="H373">
            <v>1</v>
          </cell>
        </row>
        <row r="374">
          <cell r="A374" t="str">
            <v>Jeremy Guthrie</v>
          </cell>
          <cell r="B374" t="str">
            <v>TEX</v>
          </cell>
          <cell r="C374" t="str">
            <v>SP,RP</v>
          </cell>
          <cell r="D374">
            <v>83</v>
          </cell>
          <cell r="E374">
            <v>50</v>
          </cell>
          <cell r="F374">
            <v>0</v>
          </cell>
          <cell r="G374">
            <v>0</v>
          </cell>
          <cell r="H374">
            <v>1</v>
          </cell>
        </row>
        <row r="375">
          <cell r="A375" t="str">
            <v>Will Locante</v>
          </cell>
          <cell r="B375" t="str">
            <v>ARI</v>
          </cell>
          <cell r="C375" t="str">
            <v>RP</v>
          </cell>
          <cell r="D375">
            <v>27</v>
          </cell>
          <cell r="E375">
            <v>24</v>
          </cell>
          <cell r="F375">
            <v>0</v>
          </cell>
          <cell r="G375" t="str">
            <v xml:space="preserve"> </v>
          </cell>
          <cell r="H375">
            <v>1</v>
          </cell>
        </row>
        <row r="376">
          <cell r="A376" t="str">
            <v>Jose Valdez</v>
          </cell>
          <cell r="B376" t="str">
            <v>BOS</v>
          </cell>
          <cell r="C376" t="str">
            <v>RP</v>
          </cell>
          <cell r="D376">
            <v>25</v>
          </cell>
          <cell r="E376">
            <v>20</v>
          </cell>
          <cell r="F376">
            <v>0</v>
          </cell>
          <cell r="G376" t="str">
            <v xml:space="preserve"> </v>
          </cell>
          <cell r="H376">
            <v>1</v>
          </cell>
        </row>
        <row r="377">
          <cell r="A377" t="str">
            <v>Montreal Robertson</v>
          </cell>
          <cell r="B377" t="str">
            <v>DET</v>
          </cell>
          <cell r="C377" t="str">
            <v>SP,RP</v>
          </cell>
          <cell r="D377">
            <v>38</v>
          </cell>
          <cell r="E377">
            <v>25</v>
          </cell>
          <cell r="F377">
            <v>0</v>
          </cell>
          <cell r="G377" t="str">
            <v xml:space="preserve"> </v>
          </cell>
          <cell r="H377">
            <v>1</v>
          </cell>
        </row>
        <row r="378">
          <cell r="A378" t="str">
            <v>Lendy Castillo</v>
          </cell>
          <cell r="B378" t="str">
            <v>CHC</v>
          </cell>
          <cell r="C378" t="str">
            <v>RP</v>
          </cell>
          <cell r="D378">
            <v>31</v>
          </cell>
          <cell r="E378">
            <v>21</v>
          </cell>
          <cell r="F378">
            <v>0</v>
          </cell>
          <cell r="G378" t="str">
            <v xml:space="preserve"> </v>
          </cell>
          <cell r="H378">
            <v>1</v>
          </cell>
        </row>
        <row r="379">
          <cell r="A379" t="str">
            <v>Kenley Jansen</v>
          </cell>
          <cell r="B379" t="str">
            <v>LAD</v>
          </cell>
          <cell r="C379" t="str">
            <v>RP</v>
          </cell>
          <cell r="D379">
            <v>63</v>
          </cell>
          <cell r="E379">
            <v>91</v>
          </cell>
          <cell r="F379">
            <v>39</v>
          </cell>
          <cell r="G379">
            <v>3</v>
          </cell>
          <cell r="H379">
            <v>0</v>
          </cell>
        </row>
        <row r="380">
          <cell r="A380" t="str">
            <v>Wade Davis</v>
          </cell>
          <cell r="B380" t="str">
            <v>KC</v>
          </cell>
          <cell r="C380" t="str">
            <v>RP</v>
          </cell>
          <cell r="D380">
            <v>65</v>
          </cell>
          <cell r="E380">
            <v>78</v>
          </cell>
          <cell r="F380">
            <v>36</v>
          </cell>
          <cell r="G380">
            <v>1</v>
          </cell>
          <cell r="H380">
            <v>0</v>
          </cell>
        </row>
        <row r="381">
          <cell r="A381" t="str">
            <v>Craig Kimbrel</v>
          </cell>
          <cell r="B381" t="str">
            <v>BOS</v>
          </cell>
          <cell r="C381" t="str">
            <v>RP</v>
          </cell>
          <cell r="D381">
            <v>62</v>
          </cell>
          <cell r="E381">
            <v>84</v>
          </cell>
          <cell r="F381">
            <v>37</v>
          </cell>
          <cell r="G381">
            <v>3</v>
          </cell>
          <cell r="H381">
            <v>0</v>
          </cell>
        </row>
        <row r="382">
          <cell r="A382" t="str">
            <v>Zach Britton</v>
          </cell>
          <cell r="B382" t="str">
            <v>BAL</v>
          </cell>
          <cell r="C382" t="str">
            <v>RP</v>
          </cell>
          <cell r="D382">
            <v>67</v>
          </cell>
          <cell r="E382">
            <v>70</v>
          </cell>
          <cell r="F382">
            <v>35</v>
          </cell>
          <cell r="G382">
            <v>3</v>
          </cell>
          <cell r="H382">
            <v>0</v>
          </cell>
        </row>
        <row r="383">
          <cell r="A383" t="str">
            <v>David Robertson</v>
          </cell>
          <cell r="B383" t="str">
            <v>CWS</v>
          </cell>
          <cell r="C383" t="str">
            <v>RP</v>
          </cell>
          <cell r="D383">
            <v>63</v>
          </cell>
          <cell r="E383">
            <v>82</v>
          </cell>
          <cell r="F383">
            <v>36</v>
          </cell>
          <cell r="G383">
            <v>5</v>
          </cell>
          <cell r="H383">
            <v>0</v>
          </cell>
        </row>
        <row r="384">
          <cell r="A384" t="str">
            <v>Jeurys Familia</v>
          </cell>
          <cell r="B384" t="str">
            <v>NYM</v>
          </cell>
          <cell r="C384" t="str">
            <v>RP</v>
          </cell>
          <cell r="D384">
            <v>68</v>
          </cell>
          <cell r="E384">
            <v>72</v>
          </cell>
          <cell r="F384">
            <v>38</v>
          </cell>
          <cell r="G384">
            <v>4</v>
          </cell>
          <cell r="H384">
            <v>0</v>
          </cell>
        </row>
        <row r="385">
          <cell r="A385" t="str">
            <v>Mark Melancon</v>
          </cell>
          <cell r="B385" t="str">
            <v>PIT</v>
          </cell>
          <cell r="C385" t="str">
            <v>RP</v>
          </cell>
          <cell r="D385">
            <v>67</v>
          </cell>
          <cell r="E385">
            <v>59</v>
          </cell>
          <cell r="F385">
            <v>37</v>
          </cell>
          <cell r="G385">
            <v>2</v>
          </cell>
          <cell r="H385">
            <v>0</v>
          </cell>
        </row>
        <row r="386">
          <cell r="A386" t="str">
            <v>Ken Giles</v>
          </cell>
          <cell r="B386" t="str">
            <v>HOU</v>
          </cell>
          <cell r="C386" t="str">
            <v>RP</v>
          </cell>
          <cell r="D386">
            <v>67</v>
          </cell>
          <cell r="E386">
            <v>80</v>
          </cell>
          <cell r="F386">
            <v>35</v>
          </cell>
          <cell r="G386">
            <v>3</v>
          </cell>
          <cell r="H386">
            <v>0</v>
          </cell>
        </row>
        <row r="387">
          <cell r="A387" t="str">
            <v>Cody Allen</v>
          </cell>
          <cell r="B387" t="str">
            <v>CLE</v>
          </cell>
          <cell r="C387" t="str">
            <v>RP</v>
          </cell>
          <cell r="D387">
            <v>66</v>
          </cell>
          <cell r="E387">
            <v>86</v>
          </cell>
          <cell r="F387">
            <v>35</v>
          </cell>
          <cell r="G387">
            <v>3</v>
          </cell>
          <cell r="H387">
            <v>0</v>
          </cell>
        </row>
        <row r="388">
          <cell r="A388" t="str">
            <v>Trevor Rosenthal</v>
          </cell>
          <cell r="B388" t="str">
            <v>STL</v>
          </cell>
          <cell r="C388" t="str">
            <v>RP</v>
          </cell>
          <cell r="D388">
            <v>68</v>
          </cell>
          <cell r="E388">
            <v>84</v>
          </cell>
          <cell r="F388">
            <v>37</v>
          </cell>
          <cell r="G388">
            <v>3</v>
          </cell>
          <cell r="H388">
            <v>0</v>
          </cell>
        </row>
        <row r="389">
          <cell r="A389" t="str">
            <v>Hector Rondon</v>
          </cell>
          <cell r="B389" t="str">
            <v>CHC</v>
          </cell>
          <cell r="C389" t="str">
            <v>RP</v>
          </cell>
          <cell r="D389">
            <v>65</v>
          </cell>
          <cell r="E389">
            <v>64</v>
          </cell>
          <cell r="F389">
            <v>35</v>
          </cell>
          <cell r="G389">
            <v>3</v>
          </cell>
          <cell r="H389">
            <v>0</v>
          </cell>
        </row>
        <row r="390">
          <cell r="A390" t="str">
            <v>Jonathan Papelbon</v>
          </cell>
          <cell r="B390" t="str">
            <v>WSH</v>
          </cell>
          <cell r="C390" t="str">
            <v>RP</v>
          </cell>
          <cell r="D390">
            <v>64</v>
          </cell>
          <cell r="E390">
            <v>56</v>
          </cell>
          <cell r="F390">
            <v>33</v>
          </cell>
          <cell r="G390">
            <v>3</v>
          </cell>
          <cell r="H390">
            <v>0</v>
          </cell>
        </row>
        <row r="391">
          <cell r="A391" t="str">
            <v>Aroldis Chapman</v>
          </cell>
          <cell r="B391" t="str">
            <v>NYY</v>
          </cell>
          <cell r="C391" t="str">
            <v>RP</v>
          </cell>
          <cell r="D391">
            <v>50</v>
          </cell>
          <cell r="E391">
            <v>81</v>
          </cell>
          <cell r="F391">
            <v>24</v>
          </cell>
          <cell r="G391">
            <v>1</v>
          </cell>
          <cell r="H391">
            <v>0</v>
          </cell>
        </row>
        <row r="392">
          <cell r="A392" t="str">
            <v>Francisco Rodriguez</v>
          </cell>
          <cell r="B392" t="str">
            <v>DET</v>
          </cell>
          <cell r="C392" t="str">
            <v>RP</v>
          </cell>
          <cell r="D392">
            <v>60</v>
          </cell>
          <cell r="E392">
            <v>59</v>
          </cell>
          <cell r="F392">
            <v>34</v>
          </cell>
          <cell r="G392">
            <v>2</v>
          </cell>
          <cell r="H392">
            <v>0</v>
          </cell>
        </row>
        <row r="393">
          <cell r="A393" t="str">
            <v>Brad Boxberger</v>
          </cell>
          <cell r="B393" t="str">
            <v>TB</v>
          </cell>
          <cell r="C393" t="str">
            <v>RP</v>
          </cell>
          <cell r="D393">
            <v>63</v>
          </cell>
          <cell r="E393">
            <v>79</v>
          </cell>
          <cell r="F393">
            <v>32</v>
          </cell>
          <cell r="G393">
            <v>4</v>
          </cell>
          <cell r="H393">
            <v>0</v>
          </cell>
        </row>
        <row r="394">
          <cell r="A394" t="str">
            <v>Huston Street</v>
          </cell>
          <cell r="B394" t="str">
            <v>LAA</v>
          </cell>
          <cell r="C394" t="str">
            <v>RP</v>
          </cell>
          <cell r="D394">
            <v>60</v>
          </cell>
          <cell r="E394">
            <v>54</v>
          </cell>
          <cell r="F394">
            <v>36</v>
          </cell>
          <cell r="G394">
            <v>3</v>
          </cell>
          <cell r="H394">
            <v>0</v>
          </cell>
        </row>
        <row r="395">
          <cell r="A395" t="str">
            <v>Kevin Gausman</v>
          </cell>
          <cell r="B395" t="str">
            <v>BAL</v>
          </cell>
          <cell r="C395" t="str">
            <v>SP,RP</v>
          </cell>
          <cell r="D395">
            <v>159</v>
          </cell>
          <cell r="E395">
            <v>139</v>
          </cell>
          <cell r="F395">
            <v>0</v>
          </cell>
          <cell r="G395">
            <v>0</v>
          </cell>
          <cell r="H395">
            <v>0</v>
          </cell>
        </row>
        <row r="396">
          <cell r="A396" t="str">
            <v>Marco Estrada</v>
          </cell>
          <cell r="B396" t="str">
            <v>TOR</v>
          </cell>
          <cell r="C396" t="str">
            <v>SP,RP</v>
          </cell>
          <cell r="D396">
            <v>169</v>
          </cell>
          <cell r="E396">
            <v>132</v>
          </cell>
          <cell r="F396">
            <v>0</v>
          </cell>
          <cell r="G396">
            <v>0</v>
          </cell>
          <cell r="H396">
            <v>0</v>
          </cell>
        </row>
        <row r="397">
          <cell r="A397" t="str">
            <v>Erasmo Ramirez</v>
          </cell>
          <cell r="B397" t="str">
            <v>TB</v>
          </cell>
          <cell r="C397" t="str">
            <v>SP,RP</v>
          </cell>
          <cell r="D397">
            <v>144</v>
          </cell>
          <cell r="E397">
            <v>115</v>
          </cell>
          <cell r="F397">
            <v>0</v>
          </cell>
          <cell r="G397">
            <v>0</v>
          </cell>
          <cell r="H397">
            <v>0</v>
          </cell>
        </row>
        <row r="398">
          <cell r="A398" t="str">
            <v>Vincent Velasquez</v>
          </cell>
          <cell r="B398" t="str">
            <v>PHI</v>
          </cell>
          <cell r="C398" t="str">
            <v>SP,RP</v>
          </cell>
          <cell r="D398">
            <v>106</v>
          </cell>
          <cell r="E398">
            <v>112</v>
          </cell>
          <cell r="F398">
            <v>0</v>
          </cell>
          <cell r="G398">
            <v>0</v>
          </cell>
          <cell r="H398">
            <v>0</v>
          </cell>
        </row>
        <row r="399">
          <cell r="A399" t="str">
            <v>Doug Fister</v>
          </cell>
          <cell r="B399" t="str">
            <v>HOU</v>
          </cell>
          <cell r="C399" t="str">
            <v>SP,RP</v>
          </cell>
          <cell r="D399">
            <v>138</v>
          </cell>
          <cell r="E399">
            <v>91</v>
          </cell>
          <cell r="F399">
            <v>0</v>
          </cell>
          <cell r="G399">
            <v>0</v>
          </cell>
          <cell r="H399">
            <v>0</v>
          </cell>
        </row>
        <row r="400">
          <cell r="A400" t="str">
            <v>Daniel Norris</v>
          </cell>
          <cell r="B400" t="str">
            <v>DET</v>
          </cell>
          <cell r="C400" t="str">
            <v>SP,RP</v>
          </cell>
          <cell r="D400">
            <v>130</v>
          </cell>
          <cell r="E400">
            <v>111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Jose De Leon</v>
          </cell>
          <cell r="B401" t="str">
            <v>LAD</v>
          </cell>
          <cell r="C401" t="str">
            <v>SP,RP</v>
          </cell>
          <cell r="D401">
            <v>57</v>
          </cell>
          <cell r="E401">
            <v>67</v>
          </cell>
          <cell r="F401">
            <v>0</v>
          </cell>
          <cell r="G401" t="str">
            <v xml:space="preserve"> </v>
          </cell>
          <cell r="H401">
            <v>0</v>
          </cell>
        </row>
        <row r="402">
          <cell r="A402" t="str">
            <v>Bud Norris</v>
          </cell>
          <cell r="B402" t="str">
            <v>ATL</v>
          </cell>
          <cell r="C402" t="str">
            <v>SP,RP</v>
          </cell>
          <cell r="D402">
            <v>135</v>
          </cell>
          <cell r="E402">
            <v>117</v>
          </cell>
          <cell r="F402">
            <v>0</v>
          </cell>
          <cell r="G402">
            <v>0</v>
          </cell>
          <cell r="H402">
            <v>0</v>
          </cell>
        </row>
        <row r="403">
          <cell r="A403" t="str">
            <v>Tyler Chatwood</v>
          </cell>
          <cell r="B403" t="str">
            <v>COL</v>
          </cell>
          <cell r="C403" t="str">
            <v>SP,RP</v>
          </cell>
          <cell r="D403">
            <v>96</v>
          </cell>
          <cell r="E403">
            <v>73</v>
          </cell>
          <cell r="F403">
            <v>0</v>
          </cell>
          <cell r="G403">
            <v>0</v>
          </cell>
          <cell r="H403">
            <v>0</v>
          </cell>
        </row>
        <row r="404">
          <cell r="A404" t="str">
            <v>Buddy Baumann</v>
          </cell>
          <cell r="B404" t="str">
            <v>SD</v>
          </cell>
          <cell r="C404" t="str">
            <v>RP</v>
          </cell>
          <cell r="D404">
            <v>46</v>
          </cell>
          <cell r="E404">
            <v>43</v>
          </cell>
          <cell r="F404">
            <v>0</v>
          </cell>
          <cell r="G404" t="str">
            <v xml:space="preserve"> </v>
          </cell>
          <cell r="H404">
            <v>0</v>
          </cell>
        </row>
        <row r="405">
          <cell r="A405" t="str">
            <v>A.J. Cole</v>
          </cell>
          <cell r="B405" t="str">
            <v>WSH</v>
          </cell>
          <cell r="C405" t="str">
            <v>P,RP</v>
          </cell>
          <cell r="D405">
            <v>56</v>
          </cell>
          <cell r="E405">
            <v>43</v>
          </cell>
          <cell r="F405">
            <v>0</v>
          </cell>
          <cell r="G405" t="str">
            <v xml:space="preserve"> </v>
          </cell>
          <cell r="H405">
            <v>0</v>
          </cell>
        </row>
        <row r="406">
          <cell r="A406" t="str">
            <v>Aaron Barrett</v>
          </cell>
          <cell r="B406" t="str">
            <v>WSH</v>
          </cell>
          <cell r="C406" t="str">
            <v>RP</v>
          </cell>
          <cell r="D406">
            <v>24</v>
          </cell>
          <cell r="E406">
            <v>28</v>
          </cell>
          <cell r="F406">
            <v>0</v>
          </cell>
          <cell r="G406" t="str">
            <v xml:space="preserve"> </v>
          </cell>
          <cell r="H406">
            <v>0</v>
          </cell>
        </row>
        <row r="407">
          <cell r="A407" t="str">
            <v>Taylor Jordan</v>
          </cell>
          <cell r="B407" t="str">
            <v>WSH</v>
          </cell>
          <cell r="C407" t="str">
            <v>P,RP</v>
          </cell>
          <cell r="D407">
            <v>47</v>
          </cell>
          <cell r="E407">
            <v>32</v>
          </cell>
          <cell r="F407">
            <v>0</v>
          </cell>
          <cell r="G407" t="str">
            <v xml:space="preserve"> </v>
          </cell>
          <cell r="H407">
            <v>0</v>
          </cell>
        </row>
        <row r="408">
          <cell r="A408" t="str">
            <v>C.J. Edwards</v>
          </cell>
          <cell r="B408" t="str">
            <v>CHC</v>
          </cell>
          <cell r="C408" t="str">
            <v>RP</v>
          </cell>
          <cell r="D408">
            <v>40</v>
          </cell>
          <cell r="E408">
            <v>43</v>
          </cell>
          <cell r="F408">
            <v>0</v>
          </cell>
          <cell r="G408" t="str">
            <v xml:space="preserve"> </v>
          </cell>
          <cell r="H408">
            <v>0</v>
          </cell>
        </row>
        <row r="409">
          <cell r="A409" t="str">
            <v>Eric Jokisch</v>
          </cell>
          <cell r="B409" t="str">
            <v>CHC</v>
          </cell>
          <cell r="C409" t="str">
            <v>RP,SP</v>
          </cell>
          <cell r="D409">
            <v>63</v>
          </cell>
          <cell r="E409">
            <v>44</v>
          </cell>
          <cell r="F409">
            <v>0</v>
          </cell>
          <cell r="G409" t="str">
            <v xml:space="preserve"> </v>
          </cell>
          <cell r="H409">
            <v>0</v>
          </cell>
        </row>
        <row r="410">
          <cell r="A410" t="str">
            <v>Brian Flynn</v>
          </cell>
          <cell r="B410" t="str">
            <v>KC</v>
          </cell>
          <cell r="C410" t="str">
            <v>SP,RP</v>
          </cell>
          <cell r="D410">
            <v>49</v>
          </cell>
          <cell r="E410">
            <v>37</v>
          </cell>
          <cell r="F410">
            <v>1</v>
          </cell>
          <cell r="G410">
            <v>1</v>
          </cell>
          <cell r="H410">
            <v>0</v>
          </cell>
        </row>
        <row r="411">
          <cell r="A411" t="str">
            <v>Kyle Zimmer</v>
          </cell>
          <cell r="B411" t="str">
            <v>KC</v>
          </cell>
          <cell r="C411" t="str">
            <v>SP,RP</v>
          </cell>
          <cell r="D411">
            <v>39</v>
          </cell>
          <cell r="E411">
            <v>33</v>
          </cell>
          <cell r="F411">
            <v>0</v>
          </cell>
          <cell r="G411" t="str">
            <v xml:space="preserve"> </v>
          </cell>
          <cell r="H411">
            <v>0</v>
          </cell>
        </row>
        <row r="412">
          <cell r="A412" t="str">
            <v>Adalberto Mejia</v>
          </cell>
          <cell r="B412" t="str">
            <v>SF</v>
          </cell>
          <cell r="C412" t="str">
            <v>RP,SP</v>
          </cell>
          <cell r="D412">
            <v>44</v>
          </cell>
          <cell r="E412">
            <v>32</v>
          </cell>
          <cell r="F412">
            <v>0</v>
          </cell>
          <cell r="G412">
            <v>0</v>
          </cell>
          <cell r="H412">
            <v>0</v>
          </cell>
        </row>
        <row r="413">
          <cell r="A413" t="str">
            <v>Chris Stratton</v>
          </cell>
          <cell r="B413" t="str">
            <v>SF</v>
          </cell>
          <cell r="C413" t="str">
            <v>RP,SP</v>
          </cell>
          <cell r="D413">
            <v>52</v>
          </cell>
          <cell r="E413">
            <v>39</v>
          </cell>
          <cell r="F413">
            <v>0</v>
          </cell>
          <cell r="G413">
            <v>0</v>
          </cell>
          <cell r="H413">
            <v>0</v>
          </cell>
        </row>
        <row r="414">
          <cell r="A414" t="str">
            <v>Nefi Ogando</v>
          </cell>
          <cell r="B414" t="str">
            <v>MIA</v>
          </cell>
          <cell r="C414" t="str">
            <v>RP</v>
          </cell>
          <cell r="D414">
            <v>32</v>
          </cell>
          <cell r="E414">
            <v>26</v>
          </cell>
          <cell r="F414">
            <v>0</v>
          </cell>
          <cell r="G414" t="str">
            <v xml:space="preserve"> </v>
          </cell>
          <cell r="H414">
            <v>0</v>
          </cell>
        </row>
        <row r="415">
          <cell r="A415" t="str">
            <v>Edgar Olmos</v>
          </cell>
          <cell r="B415" t="str">
            <v>CHC</v>
          </cell>
          <cell r="C415" t="str">
            <v>P,RP</v>
          </cell>
          <cell r="D415">
            <v>33</v>
          </cell>
          <cell r="E415">
            <v>25</v>
          </cell>
          <cell r="F415">
            <v>0</v>
          </cell>
          <cell r="G415" t="str">
            <v xml:space="preserve"> </v>
          </cell>
          <cell r="H415">
            <v>0</v>
          </cell>
        </row>
        <row r="416">
          <cell r="A416" t="str">
            <v>Brandon Workman</v>
          </cell>
          <cell r="B416" t="str">
            <v>BOS</v>
          </cell>
          <cell r="C416" t="str">
            <v>SP,RP</v>
          </cell>
          <cell r="D416">
            <v>42</v>
          </cell>
          <cell r="E416">
            <v>33</v>
          </cell>
          <cell r="F416">
            <v>0</v>
          </cell>
          <cell r="G416" t="str">
            <v xml:space="preserve"> </v>
          </cell>
          <cell r="H416">
            <v>0</v>
          </cell>
        </row>
        <row r="417">
          <cell r="A417" t="str">
            <v>Adrian Houser</v>
          </cell>
          <cell r="B417" t="str">
            <v>MIL</v>
          </cell>
          <cell r="C417" t="str">
            <v>RP</v>
          </cell>
          <cell r="D417">
            <v>42</v>
          </cell>
          <cell r="E417">
            <v>33</v>
          </cell>
          <cell r="F417">
            <v>1</v>
          </cell>
          <cell r="G417">
            <v>0</v>
          </cell>
          <cell r="H417">
            <v>0</v>
          </cell>
        </row>
        <row r="418">
          <cell r="A418" t="str">
            <v>Kyle Crick</v>
          </cell>
          <cell r="B418" t="str">
            <v>SF</v>
          </cell>
          <cell r="C418" t="str">
            <v>SP,RP</v>
          </cell>
          <cell r="D418">
            <v>30</v>
          </cell>
          <cell r="E418">
            <v>33</v>
          </cell>
          <cell r="F418">
            <v>0</v>
          </cell>
          <cell r="G418" t="str">
            <v xml:space="preserve"> </v>
          </cell>
          <cell r="H418">
            <v>0</v>
          </cell>
        </row>
        <row r="419">
          <cell r="A419" t="str">
            <v>David Hale</v>
          </cell>
          <cell r="B419" t="str">
            <v>COL</v>
          </cell>
          <cell r="C419" t="str">
            <v>SP,RP</v>
          </cell>
          <cell r="D419">
            <v>69</v>
          </cell>
          <cell r="E419">
            <v>48</v>
          </cell>
          <cell r="F419">
            <v>0</v>
          </cell>
          <cell r="G419">
            <v>0</v>
          </cell>
          <cell r="H4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V233"/>
  <sheetViews>
    <sheetView workbookViewId="0">
      <pane ySplit="1" topLeftCell="A2" activePane="bottomLeft" state="frozen"/>
      <selection activeCell="B11" sqref="B11"/>
      <selection pane="bottomLeft" activeCell="K29" sqref="K29"/>
    </sheetView>
  </sheetViews>
  <sheetFormatPr baseColWidth="10" defaultRowHeight="15" x14ac:dyDescent="0"/>
  <cols>
    <col min="1" max="1" width="20" bestFit="1" customWidth="1"/>
    <col min="2" max="2" width="7.33203125" bestFit="1" customWidth="1"/>
    <col min="3" max="3" width="8.1640625" bestFit="1" customWidth="1"/>
    <col min="4" max="4" width="8.1640625" customWidth="1"/>
    <col min="5" max="8" width="7.1640625" bestFit="1" customWidth="1"/>
    <col min="9" max="10" width="6.1640625" bestFit="1" customWidth="1"/>
    <col min="11" max="11" width="6.33203125" bestFit="1" customWidth="1"/>
    <col min="12" max="13" width="7.1640625" bestFit="1" customWidth="1"/>
    <col min="14" max="15" width="6.1640625" bestFit="1" customWidth="1"/>
    <col min="16" max="16" width="7.33203125" bestFit="1" customWidth="1"/>
    <col min="17" max="17" width="5.83203125" bestFit="1" customWidth="1"/>
    <col min="18" max="19" width="7.1640625" bestFit="1" customWidth="1"/>
    <col min="20" max="20" width="6.1640625" bestFit="1" customWidth="1"/>
    <col min="21" max="21" width="7.6640625" bestFit="1" customWidth="1"/>
    <col min="22" max="22" width="7.1640625" bestFit="1" customWidth="1"/>
  </cols>
  <sheetData>
    <row r="1" spans="1:22" s="1" customFormat="1">
      <c r="A1" s="1" t="s">
        <v>0</v>
      </c>
      <c r="B1" s="1" t="s">
        <v>266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>
      <c r="A2" t="s">
        <v>21</v>
      </c>
      <c r="B2" t="s">
        <v>6</v>
      </c>
      <c r="C2">
        <f>(G2*'Points System'!$B$17)+(H2*'Points System'!$B$4)+(I2*'Points System'!$B$5)+(J2*'Points System'!$B$6)+(K2*'Points System'!$B$7)+(L2*'Points System'!$B$3)+(M2*'Points System'!$B$2)+(N2*'Points System'!$B$11)+(O2*'Points System'!$B$12)+(P2*'Points System'!$B$10)+(Q2*'Points System'!$B$13)+(R2*'Points System'!$B$8)+(S2*'Points System'!$B$9)+(T2*'Points System'!$B$14)+(E2*'Points System'!$B$15)</f>
        <v>469.57999999999976</v>
      </c>
      <c r="D2">
        <f t="shared" ref="D2:D65" si="0">C2/F2</f>
        <v>0.74233681647880823</v>
      </c>
      <c r="E2">
        <v>542.1</v>
      </c>
      <c r="F2">
        <v>632.57000000000005</v>
      </c>
      <c r="G2">
        <v>161.75</v>
      </c>
      <c r="H2">
        <v>93.01</v>
      </c>
      <c r="I2">
        <v>36.97</v>
      </c>
      <c r="J2">
        <v>2</v>
      </c>
      <c r="K2">
        <v>33.68</v>
      </c>
      <c r="L2">
        <v>101.61</v>
      </c>
      <c r="M2">
        <v>94.15</v>
      </c>
      <c r="N2">
        <v>15.06</v>
      </c>
      <c r="O2">
        <v>5.07</v>
      </c>
      <c r="P2">
        <v>3.05</v>
      </c>
      <c r="Q2">
        <v>4.97</v>
      </c>
      <c r="R2">
        <v>96.31</v>
      </c>
      <c r="S2">
        <v>143.19999999999999</v>
      </c>
      <c r="T2">
        <v>307.66999999999996</v>
      </c>
      <c r="U2">
        <v>0.29699999999999999</v>
      </c>
      <c r="V2">
        <v>146.83000000000001</v>
      </c>
    </row>
    <row r="3" spans="1:22">
      <c r="A3" t="s">
        <v>22</v>
      </c>
      <c r="B3" t="s">
        <v>267</v>
      </c>
      <c r="C3">
        <f>(G3*'Points System'!$B$17)+(H3*'Points System'!$B$4)+(I3*'Points System'!$B$5)+(J3*'Points System'!$B$6)+(K3*'Points System'!$B$7)+(L3*'Points System'!$B$3)+(M3*'Points System'!$B$2)+(N3*'Points System'!$B$11)+(O3*'Points System'!$B$12)+(P3*'Points System'!$B$10)+(Q3*'Points System'!$B$13)+(R3*'Points System'!$B$8)+(S3*'Points System'!$B$9)+(T3*'Points System'!$B$14)+(E3*'Points System'!$B$15)</f>
        <v>467.39</v>
      </c>
      <c r="D3">
        <f t="shared" si="0"/>
        <v>0.71811142181114218</v>
      </c>
      <c r="E3">
        <v>557.1</v>
      </c>
      <c r="F3">
        <v>650.86</v>
      </c>
      <c r="G3">
        <v>166.03</v>
      </c>
      <c r="H3">
        <v>91.33</v>
      </c>
      <c r="I3">
        <v>32.700000000000003</v>
      </c>
      <c r="J3">
        <v>6.35</v>
      </c>
      <c r="K3">
        <v>32.67</v>
      </c>
      <c r="L3">
        <v>99.16</v>
      </c>
      <c r="M3">
        <v>104.12</v>
      </c>
      <c r="N3">
        <v>15.52</v>
      </c>
      <c r="O3">
        <v>5.12</v>
      </c>
      <c r="P3">
        <v>8.67</v>
      </c>
      <c r="Q3">
        <v>5.63</v>
      </c>
      <c r="R3">
        <v>88.5</v>
      </c>
      <c r="S3">
        <v>149.91999999999999</v>
      </c>
      <c r="T3">
        <v>306.46000000000004</v>
      </c>
      <c r="U3">
        <v>0.29799999999999999</v>
      </c>
      <c r="V3">
        <v>150</v>
      </c>
    </row>
    <row r="4" spans="1:22">
      <c r="A4" t="s">
        <v>23</v>
      </c>
      <c r="B4" t="s">
        <v>267</v>
      </c>
      <c r="C4">
        <f>(G4*'Points System'!$B$17)+(H4*'Points System'!$B$4)+(I4*'Points System'!$B$5)+(J4*'Points System'!$B$6)+(K4*'Points System'!$B$7)+(L4*'Points System'!$B$3)+(M4*'Points System'!$B$2)+(N4*'Points System'!$B$11)+(O4*'Points System'!$B$12)+(P4*'Points System'!$B$10)+(Q4*'Points System'!$B$13)+(R4*'Points System'!$B$8)+(S4*'Points System'!$B$9)+(T4*'Points System'!$B$14)+(E4*'Points System'!$B$15)</f>
        <v>452.39000000000004</v>
      </c>
      <c r="D4">
        <f t="shared" si="0"/>
        <v>0.74284072249589495</v>
      </c>
      <c r="E4">
        <v>512.70000000000005</v>
      </c>
      <c r="F4">
        <v>609</v>
      </c>
      <c r="G4">
        <v>155.02000000000001</v>
      </c>
      <c r="H4">
        <v>89.42</v>
      </c>
      <c r="I4">
        <v>29.92</v>
      </c>
      <c r="J4">
        <v>2.0699999999999998</v>
      </c>
      <c r="K4">
        <v>33.450000000000003</v>
      </c>
      <c r="L4">
        <v>90.05</v>
      </c>
      <c r="M4">
        <v>96.23</v>
      </c>
      <c r="N4">
        <v>6.52</v>
      </c>
      <c r="O4">
        <v>3.58</v>
      </c>
      <c r="P4">
        <v>4.68</v>
      </c>
      <c r="Q4">
        <v>3.6</v>
      </c>
      <c r="R4">
        <v>96.89</v>
      </c>
      <c r="S4">
        <v>127.67</v>
      </c>
      <c r="T4">
        <v>289.27</v>
      </c>
      <c r="U4">
        <v>0.30199999999999999</v>
      </c>
      <c r="V4">
        <v>143.66999999999999</v>
      </c>
    </row>
    <row r="5" spans="1:22">
      <c r="A5" t="s">
        <v>27</v>
      </c>
      <c r="B5" t="s">
        <v>8</v>
      </c>
      <c r="C5">
        <f>(G5*'Points System'!$B$17)+(H5*'Points System'!$B$4)+(I5*'Points System'!$B$5)+(J5*'Points System'!$B$6)+(K5*'Points System'!$B$7)+(L5*'Points System'!$B$3)+(M5*'Points System'!$B$2)+(N5*'Points System'!$B$11)+(O5*'Points System'!$B$12)+(P5*'Points System'!$B$10)+(Q5*'Points System'!$B$13)+(R5*'Points System'!$B$8)+(S5*'Points System'!$B$9)+(T5*'Points System'!$B$14)+(E5*'Points System'!$B$15)</f>
        <v>443.81000000000006</v>
      </c>
      <c r="D5">
        <f t="shared" si="0"/>
        <v>0.69766089225642169</v>
      </c>
      <c r="E5">
        <v>583.70000000000005</v>
      </c>
      <c r="F5">
        <v>636.14</v>
      </c>
      <c r="G5">
        <v>165.35</v>
      </c>
      <c r="H5">
        <v>105.69</v>
      </c>
      <c r="I5">
        <v>34.04</v>
      </c>
      <c r="J5">
        <v>1.66</v>
      </c>
      <c r="K5">
        <v>30.53</v>
      </c>
      <c r="L5">
        <v>90.96</v>
      </c>
      <c r="M5">
        <v>89.53</v>
      </c>
      <c r="N5">
        <v>13.32</v>
      </c>
      <c r="O5">
        <v>5.77</v>
      </c>
      <c r="P5">
        <v>4.0199999999999996</v>
      </c>
      <c r="Q5">
        <v>3.9</v>
      </c>
      <c r="R5">
        <v>54.4</v>
      </c>
      <c r="S5">
        <v>103.52</v>
      </c>
      <c r="T5">
        <v>300.87</v>
      </c>
      <c r="U5">
        <v>0.28399999999999997</v>
      </c>
      <c r="V5">
        <v>145.5</v>
      </c>
    </row>
    <row r="6" spans="1:22">
      <c r="A6" t="s">
        <v>29</v>
      </c>
      <c r="B6" t="s">
        <v>267</v>
      </c>
      <c r="C6">
        <f>(G6*'Points System'!$B$17)+(H6*'Points System'!$B$4)+(I6*'Points System'!$B$5)+(J6*'Points System'!$B$6)+(K6*'Points System'!$B$7)+(L6*'Points System'!$B$3)+(M6*'Points System'!$B$2)+(N6*'Points System'!$B$11)+(O6*'Points System'!$B$12)+(P6*'Points System'!$B$10)+(Q6*'Points System'!$B$13)+(R6*'Points System'!$B$8)+(S6*'Points System'!$B$9)+(T6*'Points System'!$B$14)+(E6*'Points System'!$B$15)</f>
        <v>432.62</v>
      </c>
      <c r="D6">
        <f t="shared" si="0"/>
        <v>0.67476682159902679</v>
      </c>
      <c r="E6">
        <v>584.4</v>
      </c>
      <c r="F6">
        <v>641.14</v>
      </c>
      <c r="G6">
        <v>171.44</v>
      </c>
      <c r="H6">
        <v>108.2</v>
      </c>
      <c r="I6">
        <v>39.380000000000003</v>
      </c>
      <c r="J6">
        <v>6</v>
      </c>
      <c r="K6">
        <v>17.87</v>
      </c>
      <c r="L6">
        <v>73.7</v>
      </c>
      <c r="M6">
        <v>95.12</v>
      </c>
      <c r="N6">
        <v>22.85</v>
      </c>
      <c r="O6">
        <v>6.93</v>
      </c>
      <c r="P6">
        <v>2.92</v>
      </c>
      <c r="Q6">
        <v>4.13</v>
      </c>
      <c r="R6">
        <v>53.03</v>
      </c>
      <c r="S6">
        <v>84.51</v>
      </c>
      <c r="T6">
        <v>276.44</v>
      </c>
      <c r="U6">
        <v>0.29299999999999998</v>
      </c>
      <c r="V6">
        <v>143.16999999999999</v>
      </c>
    </row>
    <row r="7" spans="1:22">
      <c r="A7" t="s">
        <v>25</v>
      </c>
      <c r="B7" t="s">
        <v>8</v>
      </c>
      <c r="C7">
        <f>(G7*'Points System'!$B$17)+(H7*'Points System'!$B$4)+(I7*'Points System'!$B$5)+(J7*'Points System'!$B$6)+(K7*'Points System'!$B$7)+(L7*'Points System'!$B$3)+(M7*'Points System'!$B$2)+(N7*'Points System'!$B$11)+(O7*'Points System'!$B$12)+(P7*'Points System'!$B$10)+(Q7*'Points System'!$B$13)+(R7*'Points System'!$B$8)+(S7*'Points System'!$B$9)+(T7*'Points System'!$B$14)+(E7*'Points System'!$B$15)</f>
        <v>447.22000000000014</v>
      </c>
      <c r="D7">
        <f t="shared" si="0"/>
        <v>0.69536959293466449</v>
      </c>
      <c r="E7">
        <v>575.79999999999995</v>
      </c>
      <c r="F7">
        <v>643.14</v>
      </c>
      <c r="G7">
        <v>160.19</v>
      </c>
      <c r="H7">
        <v>92.62</v>
      </c>
      <c r="I7">
        <v>34.119999999999997</v>
      </c>
      <c r="J7">
        <v>2.1</v>
      </c>
      <c r="K7">
        <v>31.61</v>
      </c>
      <c r="L7">
        <v>102.34</v>
      </c>
      <c r="M7">
        <v>99.44</v>
      </c>
      <c r="N7">
        <v>5.26</v>
      </c>
      <c r="O7">
        <v>1.38</v>
      </c>
      <c r="P7">
        <v>6.05</v>
      </c>
      <c r="Q7">
        <v>5.63</v>
      </c>
      <c r="R7">
        <v>67.069999999999993</v>
      </c>
      <c r="S7">
        <v>125.16</v>
      </c>
      <c r="T7">
        <v>293.60000000000002</v>
      </c>
      <c r="U7">
        <v>0.27800000000000002</v>
      </c>
      <c r="V7">
        <v>149.83000000000001</v>
      </c>
    </row>
    <row r="8" spans="1:22">
      <c r="A8" t="s">
        <v>24</v>
      </c>
      <c r="B8" t="s">
        <v>6</v>
      </c>
      <c r="C8">
        <f>(G8*'Points System'!$B$17)+(H8*'Points System'!$B$4)+(I8*'Points System'!$B$5)+(J8*'Points System'!$B$6)+(K8*'Points System'!$B$7)+(L8*'Points System'!$B$3)+(M8*'Points System'!$B$2)+(N8*'Points System'!$B$11)+(O8*'Points System'!$B$12)+(P8*'Points System'!$B$10)+(Q8*'Points System'!$B$13)+(R8*'Points System'!$B$8)+(S8*'Points System'!$B$9)+(T8*'Points System'!$B$14)+(E8*'Points System'!$B$15)</f>
        <v>449.88000000000011</v>
      </c>
      <c r="D8">
        <f t="shared" si="0"/>
        <v>0.77317567799814402</v>
      </c>
      <c r="E8">
        <v>519.9</v>
      </c>
      <c r="F8">
        <v>581.86</v>
      </c>
      <c r="G8">
        <v>163.63999999999999</v>
      </c>
      <c r="H8">
        <v>104.22</v>
      </c>
      <c r="I8">
        <v>32.380000000000003</v>
      </c>
      <c r="J8">
        <v>1.1499999999999999</v>
      </c>
      <c r="K8">
        <v>29.72</v>
      </c>
      <c r="L8">
        <v>97.51</v>
      </c>
      <c r="M8">
        <v>83.16</v>
      </c>
      <c r="N8">
        <v>1.5</v>
      </c>
      <c r="O8">
        <v>1.02</v>
      </c>
      <c r="P8">
        <v>3.93</v>
      </c>
      <c r="Q8">
        <v>4.2699999999999996</v>
      </c>
      <c r="R8">
        <v>72.75</v>
      </c>
      <c r="S8">
        <v>99.26</v>
      </c>
      <c r="T8">
        <v>291.31</v>
      </c>
      <c r="U8">
        <v>0.314</v>
      </c>
      <c r="V8">
        <v>132.83000000000001</v>
      </c>
    </row>
    <row r="9" spans="1:22">
      <c r="A9" t="s">
        <v>28</v>
      </c>
      <c r="B9" t="s">
        <v>6</v>
      </c>
      <c r="C9">
        <f>(G9*'Points System'!$B$17)+(H9*'Points System'!$B$4)+(I9*'Points System'!$B$5)+(J9*'Points System'!$B$6)+(K9*'Points System'!$B$7)+(L9*'Points System'!$B$3)+(M9*'Points System'!$B$2)+(N9*'Points System'!$B$11)+(O9*'Points System'!$B$12)+(P9*'Points System'!$B$10)+(Q9*'Points System'!$B$13)+(R9*'Points System'!$B$8)+(S9*'Points System'!$B$9)+(T9*'Points System'!$B$14)+(E9*'Points System'!$B$15)</f>
        <v>448.94000000000005</v>
      </c>
      <c r="D9">
        <f t="shared" si="0"/>
        <v>0.70022148048788102</v>
      </c>
      <c r="E9">
        <v>555.6</v>
      </c>
      <c r="F9">
        <v>641.14</v>
      </c>
      <c r="G9">
        <v>152.71</v>
      </c>
      <c r="H9">
        <v>86.9</v>
      </c>
      <c r="I9">
        <v>33.56</v>
      </c>
      <c r="J9">
        <v>2.0099999999999998</v>
      </c>
      <c r="K9">
        <v>30.34</v>
      </c>
      <c r="L9">
        <v>94.36</v>
      </c>
      <c r="M9">
        <v>89.55</v>
      </c>
      <c r="N9">
        <v>9.93</v>
      </c>
      <c r="O9">
        <v>4.8600000000000003</v>
      </c>
      <c r="P9">
        <v>15.28</v>
      </c>
      <c r="Q9">
        <v>4.5999999999999996</v>
      </c>
      <c r="R9">
        <v>73.89</v>
      </c>
      <c r="S9">
        <v>110.62</v>
      </c>
      <c r="T9">
        <v>281.41000000000003</v>
      </c>
      <c r="U9">
        <v>0.27400000000000002</v>
      </c>
      <c r="V9">
        <v>150.83000000000001</v>
      </c>
    </row>
    <row r="10" spans="1:22">
      <c r="A10" t="s">
        <v>26</v>
      </c>
      <c r="B10" t="s">
        <v>267</v>
      </c>
      <c r="C10">
        <f>(G10*'Points System'!$B$17)+(H10*'Points System'!$B$4)+(I10*'Points System'!$B$5)+(J10*'Points System'!$B$6)+(K10*'Points System'!$B$7)+(L10*'Points System'!$B$3)+(M10*'Points System'!$B$2)+(N10*'Points System'!$B$11)+(O10*'Points System'!$B$12)+(P10*'Points System'!$B$10)+(Q10*'Points System'!$B$13)+(R10*'Points System'!$B$8)+(S10*'Points System'!$B$9)+(T10*'Points System'!$B$14)+(E10*'Points System'!$B$15)</f>
        <v>445.38000000000011</v>
      </c>
      <c r="D10">
        <f t="shared" si="0"/>
        <v>0.76808195081571429</v>
      </c>
      <c r="E10">
        <v>501.1</v>
      </c>
      <c r="F10">
        <v>579.86</v>
      </c>
      <c r="G10">
        <v>129.74</v>
      </c>
      <c r="H10">
        <v>69.47</v>
      </c>
      <c r="I10">
        <v>24.8</v>
      </c>
      <c r="J10">
        <v>1.67</v>
      </c>
      <c r="K10">
        <v>33.04</v>
      </c>
      <c r="L10">
        <v>96.99</v>
      </c>
      <c r="M10">
        <v>90.77</v>
      </c>
      <c r="N10">
        <v>5.7</v>
      </c>
      <c r="O10">
        <v>2.14</v>
      </c>
      <c r="P10">
        <v>5.35</v>
      </c>
      <c r="Q10">
        <v>5.27</v>
      </c>
      <c r="R10">
        <v>91.75</v>
      </c>
      <c r="S10">
        <v>99.28</v>
      </c>
      <c r="T10">
        <v>256.24</v>
      </c>
      <c r="U10">
        <v>0.25800000000000001</v>
      </c>
      <c r="V10">
        <v>136.5</v>
      </c>
    </row>
    <row r="11" spans="1:22">
      <c r="A11" t="s">
        <v>33</v>
      </c>
      <c r="B11" t="s">
        <v>7</v>
      </c>
      <c r="C11">
        <f>(G11*'Points System'!$B$17)+(H11*'Points System'!$B$4)+(I11*'Points System'!$B$5)+(J11*'Points System'!$B$6)+(K11*'Points System'!$B$7)+(L11*'Points System'!$B$3)+(M11*'Points System'!$B$2)+(N11*'Points System'!$B$11)+(O11*'Points System'!$B$12)+(P11*'Points System'!$B$10)+(Q11*'Points System'!$B$13)+(R11*'Points System'!$B$8)+(S11*'Points System'!$B$9)+(T11*'Points System'!$B$14)+(E11*'Points System'!$B$15)</f>
        <v>420.29999999999995</v>
      </c>
      <c r="D11">
        <f t="shared" si="0"/>
        <v>0.6275850741365665</v>
      </c>
      <c r="E11">
        <v>626.20000000000005</v>
      </c>
      <c r="F11">
        <v>669.71</v>
      </c>
      <c r="G11">
        <v>193.71</v>
      </c>
      <c r="H11">
        <v>141.84</v>
      </c>
      <c r="I11">
        <v>38.729999999999997</v>
      </c>
      <c r="J11">
        <v>3.22</v>
      </c>
      <c r="K11">
        <v>11.21</v>
      </c>
      <c r="L11">
        <v>60.95</v>
      </c>
      <c r="M11">
        <v>86.04</v>
      </c>
      <c r="N11">
        <v>36.72</v>
      </c>
      <c r="O11">
        <v>11.67</v>
      </c>
      <c r="P11">
        <v>5.9</v>
      </c>
      <c r="Q11">
        <v>5.13</v>
      </c>
      <c r="R11">
        <v>35.020000000000003</v>
      </c>
      <c r="S11">
        <v>66.459999999999994</v>
      </c>
      <c r="T11">
        <v>273.8</v>
      </c>
      <c r="U11">
        <v>0.309</v>
      </c>
      <c r="V11">
        <v>150.33000000000001</v>
      </c>
    </row>
    <row r="12" spans="1:22">
      <c r="A12" t="s">
        <v>31</v>
      </c>
      <c r="B12" t="s">
        <v>8</v>
      </c>
      <c r="C12">
        <f>(G12*'Points System'!$B$17)+(H12*'Points System'!$B$4)+(I12*'Points System'!$B$5)+(J12*'Points System'!$B$6)+(K12*'Points System'!$B$7)+(L12*'Points System'!$B$3)+(M12*'Points System'!$B$2)+(N12*'Points System'!$B$11)+(O12*'Points System'!$B$12)+(P12*'Points System'!$B$10)+(Q12*'Points System'!$B$13)+(R12*'Points System'!$B$8)+(S12*'Points System'!$B$9)+(T12*'Points System'!$B$14)+(E12*'Points System'!$B$15)</f>
        <v>426.53000000000009</v>
      </c>
      <c r="D12">
        <f t="shared" si="0"/>
        <v>0.69418810930455888</v>
      </c>
      <c r="E12">
        <v>573.29999999999995</v>
      </c>
      <c r="F12">
        <v>614.42999999999995</v>
      </c>
      <c r="G12">
        <v>163.74</v>
      </c>
      <c r="H12">
        <v>91.09</v>
      </c>
      <c r="I12">
        <v>39.43</v>
      </c>
      <c r="J12">
        <v>3.51</v>
      </c>
      <c r="K12">
        <v>30.03</v>
      </c>
      <c r="L12">
        <v>99.23</v>
      </c>
      <c r="M12">
        <v>82.59</v>
      </c>
      <c r="N12">
        <v>2.95</v>
      </c>
      <c r="O12">
        <v>2.69</v>
      </c>
      <c r="P12">
        <v>4.07</v>
      </c>
      <c r="Q12">
        <v>5.87</v>
      </c>
      <c r="R12">
        <v>34.67</v>
      </c>
      <c r="S12">
        <v>94.89</v>
      </c>
      <c r="T12">
        <v>300.60000000000002</v>
      </c>
      <c r="U12">
        <v>0.28599999999999998</v>
      </c>
      <c r="V12">
        <v>147.83000000000001</v>
      </c>
    </row>
    <row r="13" spans="1:22">
      <c r="A13" t="s">
        <v>32</v>
      </c>
      <c r="B13" t="s">
        <v>267</v>
      </c>
      <c r="C13">
        <f>(G13*'Points System'!$B$17)+(H13*'Points System'!$B$4)+(I13*'Points System'!$B$5)+(J13*'Points System'!$B$6)+(K13*'Points System'!$B$7)+(L13*'Points System'!$B$3)+(M13*'Points System'!$B$2)+(N13*'Points System'!$B$11)+(O13*'Points System'!$B$12)+(P13*'Points System'!$B$10)+(Q13*'Points System'!$B$13)+(R13*'Points System'!$B$8)+(S13*'Points System'!$B$9)+(T13*'Points System'!$B$14)+(E13*'Points System'!$B$15)</f>
        <v>428.6400000000001</v>
      </c>
      <c r="D13">
        <f t="shared" si="0"/>
        <v>0.67321072387743253</v>
      </c>
      <c r="E13">
        <v>549.6</v>
      </c>
      <c r="F13">
        <v>636.71</v>
      </c>
      <c r="G13">
        <v>163.24</v>
      </c>
      <c r="H13">
        <v>102.58</v>
      </c>
      <c r="I13">
        <v>34.11</v>
      </c>
      <c r="J13">
        <v>3.73</v>
      </c>
      <c r="K13">
        <v>22.89</v>
      </c>
      <c r="L13">
        <v>89.38</v>
      </c>
      <c r="M13">
        <v>87.61</v>
      </c>
      <c r="N13">
        <v>13.47</v>
      </c>
      <c r="O13">
        <v>5.34</v>
      </c>
      <c r="P13">
        <v>9.2200000000000006</v>
      </c>
      <c r="Q13">
        <v>5.63</v>
      </c>
      <c r="R13">
        <v>82.75</v>
      </c>
      <c r="S13">
        <v>122</v>
      </c>
      <c r="T13">
        <v>273.55</v>
      </c>
      <c r="U13">
        <v>0.29699999999999999</v>
      </c>
      <c r="V13">
        <v>147.5</v>
      </c>
    </row>
    <row r="14" spans="1:22">
      <c r="A14" t="s">
        <v>30</v>
      </c>
      <c r="B14" t="s">
        <v>268</v>
      </c>
      <c r="C14">
        <f>(G14*'Points System'!$B$17)+(H14*'Points System'!$B$4)+(I14*'Points System'!$B$5)+(J14*'Points System'!$B$6)+(K14*'Points System'!$B$7)+(L14*'Points System'!$B$3)+(M14*'Points System'!$B$2)+(N14*'Points System'!$B$11)+(O14*'Points System'!$B$12)+(P14*'Points System'!$B$10)+(Q14*'Points System'!$B$13)+(R14*'Points System'!$B$8)+(S14*'Points System'!$B$9)+(T14*'Points System'!$B$14)+(E14*'Points System'!$B$15)</f>
        <v>433.37999999999994</v>
      </c>
      <c r="D14">
        <f t="shared" si="0"/>
        <v>0.77508316342955241</v>
      </c>
      <c r="E14">
        <v>498.8</v>
      </c>
      <c r="F14">
        <v>559.14</v>
      </c>
      <c r="G14">
        <v>134.08000000000001</v>
      </c>
      <c r="H14">
        <v>72.13</v>
      </c>
      <c r="I14">
        <v>27.47</v>
      </c>
      <c r="J14">
        <v>1.1000000000000001</v>
      </c>
      <c r="K14">
        <v>33.47</v>
      </c>
      <c r="L14">
        <v>100.32</v>
      </c>
      <c r="M14">
        <v>83.01</v>
      </c>
      <c r="N14">
        <v>3.19</v>
      </c>
      <c r="O14">
        <v>1.18</v>
      </c>
      <c r="P14">
        <v>5.25</v>
      </c>
      <c r="Q14">
        <v>5.07</v>
      </c>
      <c r="R14">
        <v>68.97</v>
      </c>
      <c r="S14">
        <v>90.43</v>
      </c>
      <c r="T14">
        <v>264.25</v>
      </c>
      <c r="U14">
        <v>0.26800000000000002</v>
      </c>
      <c r="V14">
        <v>134.83000000000001</v>
      </c>
    </row>
    <row r="15" spans="1:22">
      <c r="A15" t="s">
        <v>35</v>
      </c>
      <c r="B15" t="s">
        <v>6</v>
      </c>
      <c r="C15">
        <f>(G15*'Points System'!$B$17)+(H15*'Points System'!$B$4)+(I15*'Points System'!$B$5)+(J15*'Points System'!$B$6)+(K15*'Points System'!$B$7)+(L15*'Points System'!$B$3)+(M15*'Points System'!$B$2)+(N15*'Points System'!$B$11)+(O15*'Points System'!$B$12)+(P15*'Points System'!$B$10)+(Q15*'Points System'!$B$13)+(R15*'Points System'!$B$8)+(S15*'Points System'!$B$9)+(T15*'Points System'!$B$14)+(E15*'Points System'!$B$15)</f>
        <v>410.55999999999995</v>
      </c>
      <c r="D15">
        <f t="shared" si="0"/>
        <v>0.71455175174478291</v>
      </c>
      <c r="E15">
        <v>530.70000000000005</v>
      </c>
      <c r="F15">
        <v>574.57000000000005</v>
      </c>
      <c r="G15">
        <v>137.31</v>
      </c>
      <c r="H15">
        <v>83.19</v>
      </c>
      <c r="I15">
        <v>25.17</v>
      </c>
      <c r="J15">
        <v>1.18</v>
      </c>
      <c r="K15">
        <v>32.28</v>
      </c>
      <c r="L15">
        <v>87.68</v>
      </c>
      <c r="M15">
        <v>73.33</v>
      </c>
      <c r="N15">
        <v>4.01</v>
      </c>
      <c r="O15">
        <v>1.92</v>
      </c>
      <c r="P15">
        <v>5.43</v>
      </c>
      <c r="Q15">
        <v>4.4000000000000004</v>
      </c>
      <c r="R15">
        <v>44.72</v>
      </c>
      <c r="S15">
        <v>68.88</v>
      </c>
      <c r="T15">
        <v>266.19</v>
      </c>
      <c r="U15">
        <v>0.25800000000000001</v>
      </c>
      <c r="V15">
        <v>136</v>
      </c>
    </row>
    <row r="16" spans="1:22">
      <c r="A16" t="s">
        <v>34</v>
      </c>
      <c r="B16" t="s">
        <v>6</v>
      </c>
      <c r="C16">
        <f>(G16*'Points System'!$B$17)+(H16*'Points System'!$B$4)+(I16*'Points System'!$B$5)+(J16*'Points System'!$B$6)+(K16*'Points System'!$B$7)+(L16*'Points System'!$B$3)+(M16*'Points System'!$B$2)+(N16*'Points System'!$B$11)+(O16*'Points System'!$B$12)+(P16*'Points System'!$B$10)+(Q16*'Points System'!$B$13)+(R16*'Points System'!$B$8)+(S16*'Points System'!$B$9)+(T16*'Points System'!$B$14)+(E16*'Points System'!$B$15)</f>
        <v>410.48999999999995</v>
      </c>
      <c r="D16">
        <f t="shared" si="0"/>
        <v>0.68366004363539457</v>
      </c>
      <c r="E16">
        <v>493.6</v>
      </c>
      <c r="F16">
        <v>600.42999999999995</v>
      </c>
      <c r="G16">
        <v>144.21</v>
      </c>
      <c r="H16">
        <v>90.92</v>
      </c>
      <c r="I16">
        <v>29.23</v>
      </c>
      <c r="J16">
        <v>1.78</v>
      </c>
      <c r="K16">
        <v>24.78</v>
      </c>
      <c r="L16">
        <v>73.180000000000007</v>
      </c>
      <c r="M16">
        <v>83.15</v>
      </c>
      <c r="N16">
        <v>6.68</v>
      </c>
      <c r="O16">
        <v>2.57</v>
      </c>
      <c r="P16">
        <v>4.7</v>
      </c>
      <c r="Q16">
        <v>3.6</v>
      </c>
      <c r="R16">
        <v>113.81</v>
      </c>
      <c r="S16">
        <v>122.3</v>
      </c>
      <c r="T16">
        <v>253.84</v>
      </c>
      <c r="U16">
        <v>0.29099999999999998</v>
      </c>
      <c r="V16">
        <v>137.83000000000001</v>
      </c>
    </row>
    <row r="17" spans="1:22">
      <c r="A17" t="s">
        <v>40</v>
      </c>
      <c r="B17" t="s">
        <v>267</v>
      </c>
      <c r="C17">
        <f>(G17*'Points System'!$B$17)+(H17*'Points System'!$B$4)+(I17*'Points System'!$B$5)+(J17*'Points System'!$B$6)+(K17*'Points System'!$B$7)+(L17*'Points System'!$B$3)+(M17*'Points System'!$B$2)+(N17*'Points System'!$B$11)+(O17*'Points System'!$B$12)+(P17*'Points System'!$B$10)+(Q17*'Points System'!$B$13)+(R17*'Points System'!$B$8)+(S17*'Points System'!$B$9)+(T17*'Points System'!$B$14)+(E17*'Points System'!$B$15)</f>
        <v>387.29999999999995</v>
      </c>
      <c r="D17">
        <f t="shared" si="0"/>
        <v>0.6447370611443124</v>
      </c>
      <c r="E17">
        <v>556.70000000000005</v>
      </c>
      <c r="F17">
        <v>600.71</v>
      </c>
      <c r="G17">
        <v>163.04</v>
      </c>
      <c r="H17">
        <v>108.38</v>
      </c>
      <c r="I17">
        <v>34.54</v>
      </c>
      <c r="J17">
        <v>6.14</v>
      </c>
      <c r="K17">
        <v>15.32</v>
      </c>
      <c r="L17">
        <v>62.56</v>
      </c>
      <c r="M17">
        <v>90.58</v>
      </c>
      <c r="N17">
        <v>27.32</v>
      </c>
      <c r="O17">
        <v>6.43</v>
      </c>
      <c r="P17">
        <v>3.37</v>
      </c>
      <c r="Q17">
        <v>4.47</v>
      </c>
      <c r="R17">
        <v>44.11</v>
      </c>
      <c r="S17">
        <v>91.37</v>
      </c>
      <c r="T17">
        <v>257.15999999999997</v>
      </c>
      <c r="U17">
        <v>0.29199999999999998</v>
      </c>
      <c r="V17">
        <v>142</v>
      </c>
    </row>
    <row r="18" spans="1:22">
      <c r="A18" t="s">
        <v>39</v>
      </c>
      <c r="B18" t="s">
        <v>270</v>
      </c>
      <c r="C18">
        <f>(G18*'Points System'!$B$17)+(H18*'Points System'!$B$4)+(I18*'Points System'!$B$5)+(J18*'Points System'!$B$6)+(K18*'Points System'!$B$7)+(L18*'Points System'!$B$3)+(M18*'Points System'!$B$2)+(N18*'Points System'!$B$11)+(O18*'Points System'!$B$12)+(P18*'Points System'!$B$10)+(Q18*'Points System'!$B$13)+(R18*'Points System'!$B$8)+(S18*'Points System'!$B$9)+(T18*'Points System'!$B$14)+(E18*'Points System'!$B$15)</f>
        <v>389.49</v>
      </c>
      <c r="D18">
        <f t="shared" si="0"/>
        <v>0.67619791666666673</v>
      </c>
      <c r="E18">
        <v>532.6</v>
      </c>
      <c r="F18">
        <v>576</v>
      </c>
      <c r="G18">
        <v>146.32</v>
      </c>
      <c r="H18">
        <v>89.27</v>
      </c>
      <c r="I18">
        <v>30.38</v>
      </c>
      <c r="J18">
        <v>2.5499999999999998</v>
      </c>
      <c r="K18">
        <v>26.74</v>
      </c>
      <c r="L18">
        <v>86.58</v>
      </c>
      <c r="M18">
        <v>74.45</v>
      </c>
      <c r="N18">
        <v>18.66</v>
      </c>
      <c r="O18">
        <v>6.37</v>
      </c>
      <c r="P18">
        <v>4.3499999999999996</v>
      </c>
      <c r="Q18">
        <v>4.33</v>
      </c>
      <c r="R18">
        <v>53.36</v>
      </c>
      <c r="S18">
        <v>106.18</v>
      </c>
      <c r="T18">
        <v>264.64</v>
      </c>
      <c r="U18">
        <v>0.27500000000000002</v>
      </c>
      <c r="V18">
        <v>127.17</v>
      </c>
    </row>
    <row r="19" spans="1:22">
      <c r="A19" t="s">
        <v>36</v>
      </c>
      <c r="B19" t="s">
        <v>6</v>
      </c>
      <c r="C19">
        <f>(G19*'Points System'!$B$17)+(H19*'Points System'!$B$4)+(I19*'Points System'!$B$5)+(J19*'Points System'!$B$6)+(K19*'Points System'!$B$7)+(L19*'Points System'!$B$3)+(M19*'Points System'!$B$2)+(N19*'Points System'!$B$11)+(O19*'Points System'!$B$12)+(P19*'Points System'!$B$10)+(Q19*'Points System'!$B$13)+(R19*'Points System'!$B$8)+(S19*'Points System'!$B$9)+(T19*'Points System'!$B$14)+(E19*'Points System'!$B$15)</f>
        <v>408.71</v>
      </c>
      <c r="D19">
        <f t="shared" si="0"/>
        <v>0.65140334379930831</v>
      </c>
      <c r="E19">
        <v>576.1</v>
      </c>
      <c r="F19">
        <v>627.42999999999995</v>
      </c>
      <c r="G19">
        <v>167.27</v>
      </c>
      <c r="H19">
        <v>102.58</v>
      </c>
      <c r="I19">
        <v>31.85</v>
      </c>
      <c r="J19">
        <v>2.31</v>
      </c>
      <c r="K19">
        <v>31.39</v>
      </c>
      <c r="L19">
        <v>100.11</v>
      </c>
      <c r="M19">
        <v>84.98</v>
      </c>
      <c r="N19">
        <v>1.45</v>
      </c>
      <c r="O19">
        <v>1.29</v>
      </c>
      <c r="P19">
        <v>11.07</v>
      </c>
      <c r="Q19">
        <v>2.97</v>
      </c>
      <c r="R19">
        <v>45.07</v>
      </c>
      <c r="S19">
        <v>131.44999999999999</v>
      </c>
      <c r="T19">
        <v>298.77</v>
      </c>
      <c r="U19">
        <v>0.28899999999999998</v>
      </c>
      <c r="V19">
        <v>146.83000000000001</v>
      </c>
    </row>
    <row r="20" spans="1:22">
      <c r="A20" t="s">
        <v>37</v>
      </c>
      <c r="B20" t="s">
        <v>268</v>
      </c>
      <c r="C20">
        <f>(G20*'Points System'!$B$17)+(H20*'Points System'!$B$4)+(I20*'Points System'!$B$5)+(J20*'Points System'!$B$6)+(K20*'Points System'!$B$7)+(L20*'Points System'!$B$3)+(M20*'Points System'!$B$2)+(N20*'Points System'!$B$11)+(O20*'Points System'!$B$12)+(P20*'Points System'!$B$10)+(Q20*'Points System'!$B$13)+(R20*'Points System'!$B$8)+(S20*'Points System'!$B$9)+(T20*'Points System'!$B$14)+(E20*'Points System'!$B$15)</f>
        <v>403.26</v>
      </c>
      <c r="D20">
        <f t="shared" si="0"/>
        <v>0.67194321325024164</v>
      </c>
      <c r="E20">
        <v>536.79999999999995</v>
      </c>
      <c r="F20">
        <v>600.14</v>
      </c>
      <c r="G20">
        <v>153.29</v>
      </c>
      <c r="H20">
        <v>106.36</v>
      </c>
      <c r="I20">
        <v>26.26</v>
      </c>
      <c r="J20">
        <v>0.93</v>
      </c>
      <c r="K20">
        <v>25.43</v>
      </c>
      <c r="L20">
        <v>85.21</v>
      </c>
      <c r="M20">
        <v>71.73</v>
      </c>
      <c r="N20">
        <v>1.25</v>
      </c>
      <c r="O20">
        <v>0.9</v>
      </c>
      <c r="P20">
        <v>8.1999999999999993</v>
      </c>
      <c r="Q20">
        <v>3.87</v>
      </c>
      <c r="R20">
        <v>61.57</v>
      </c>
      <c r="S20">
        <v>87.19</v>
      </c>
      <c r="T20">
        <v>263.39</v>
      </c>
      <c r="U20">
        <v>0.28499999999999998</v>
      </c>
      <c r="V20">
        <v>138.5</v>
      </c>
    </row>
    <row r="21" spans="1:22">
      <c r="A21" t="s">
        <v>42</v>
      </c>
      <c r="B21" t="s">
        <v>267</v>
      </c>
      <c r="C21">
        <f>(G21*'Points System'!$B$17)+(H21*'Points System'!$B$4)+(I21*'Points System'!$B$5)+(J21*'Points System'!$B$6)+(K21*'Points System'!$B$7)+(L21*'Points System'!$B$3)+(M21*'Points System'!$B$2)+(N21*'Points System'!$B$11)+(O21*'Points System'!$B$12)+(P21*'Points System'!$B$10)+(Q21*'Points System'!$B$13)+(R21*'Points System'!$B$8)+(S21*'Points System'!$B$9)+(T21*'Points System'!$B$14)+(E21*'Points System'!$B$15)</f>
        <v>380.64999999999992</v>
      </c>
      <c r="D21">
        <f t="shared" si="0"/>
        <v>0.72762549222005568</v>
      </c>
      <c r="E21">
        <v>473.3</v>
      </c>
      <c r="F21">
        <v>523.14</v>
      </c>
      <c r="G21">
        <v>128.01</v>
      </c>
      <c r="H21">
        <v>65.099999999999994</v>
      </c>
      <c r="I21">
        <v>25.56</v>
      </c>
      <c r="J21">
        <v>1.48</v>
      </c>
      <c r="K21">
        <v>38.590000000000003</v>
      </c>
      <c r="L21">
        <v>94.39</v>
      </c>
      <c r="M21">
        <v>80.540000000000006</v>
      </c>
      <c r="N21">
        <v>6.82</v>
      </c>
      <c r="O21">
        <v>2.23</v>
      </c>
      <c r="P21">
        <v>4.07</v>
      </c>
      <c r="Q21">
        <v>2.87</v>
      </c>
      <c r="R21">
        <v>69.36</v>
      </c>
      <c r="S21">
        <v>147.32</v>
      </c>
      <c r="T21">
        <v>275.02</v>
      </c>
      <c r="U21">
        <v>0.27</v>
      </c>
      <c r="V21">
        <v>119.17</v>
      </c>
    </row>
    <row r="22" spans="1:22">
      <c r="A22" t="s">
        <v>38</v>
      </c>
      <c r="B22" t="s">
        <v>269</v>
      </c>
      <c r="C22">
        <f>(G22*'Points System'!$B$17)+(H22*'Points System'!$B$4)+(I22*'Points System'!$B$5)+(J22*'Points System'!$B$6)+(K22*'Points System'!$B$7)+(L22*'Points System'!$B$3)+(M22*'Points System'!$B$2)+(N22*'Points System'!$B$11)+(O22*'Points System'!$B$12)+(P22*'Points System'!$B$10)+(Q22*'Points System'!$B$13)+(R22*'Points System'!$B$8)+(S22*'Points System'!$B$9)+(T22*'Points System'!$B$14)+(E22*'Points System'!$B$15)</f>
        <v>397.56</v>
      </c>
      <c r="D22">
        <f t="shared" si="0"/>
        <v>0.69072397796966478</v>
      </c>
      <c r="E22">
        <v>528.6</v>
      </c>
      <c r="F22">
        <v>575.57000000000005</v>
      </c>
      <c r="G22">
        <v>162.04</v>
      </c>
      <c r="H22">
        <v>114.34</v>
      </c>
      <c r="I22">
        <v>28.64</v>
      </c>
      <c r="J22">
        <v>1.1000000000000001</v>
      </c>
      <c r="K22">
        <v>18.48</v>
      </c>
      <c r="L22">
        <v>85.15</v>
      </c>
      <c r="M22">
        <v>70.739999999999995</v>
      </c>
      <c r="N22">
        <v>1.45</v>
      </c>
      <c r="O22">
        <v>1</v>
      </c>
      <c r="P22">
        <v>4.45</v>
      </c>
      <c r="Q22">
        <v>5.7</v>
      </c>
      <c r="R22">
        <v>51.63</v>
      </c>
      <c r="S22">
        <v>63.7</v>
      </c>
      <c r="T22">
        <v>248.84000000000003</v>
      </c>
      <c r="U22">
        <v>0.30599999999999999</v>
      </c>
      <c r="V22">
        <v>140.83000000000001</v>
      </c>
    </row>
    <row r="23" spans="1:22">
      <c r="A23" t="s">
        <v>43</v>
      </c>
      <c r="B23" t="s">
        <v>8</v>
      </c>
      <c r="C23">
        <f>(G23*'Points System'!$B$17)+(H23*'Points System'!$B$4)+(I23*'Points System'!$B$5)+(J23*'Points System'!$B$6)+(K23*'Points System'!$B$7)+(L23*'Points System'!$B$3)+(M23*'Points System'!$B$2)+(N23*'Points System'!$B$11)+(O23*'Points System'!$B$12)+(P23*'Points System'!$B$10)+(Q23*'Points System'!$B$13)+(R23*'Points System'!$B$8)+(S23*'Points System'!$B$9)+(T23*'Points System'!$B$14)+(E23*'Points System'!$B$15)</f>
        <v>381.96999999999997</v>
      </c>
      <c r="D23">
        <f t="shared" si="0"/>
        <v>0.59842704726691631</v>
      </c>
      <c r="E23">
        <v>560.79999999999995</v>
      </c>
      <c r="F23">
        <v>638.29</v>
      </c>
      <c r="G23">
        <v>154.15</v>
      </c>
      <c r="H23">
        <v>94.86</v>
      </c>
      <c r="I23">
        <v>38.01</v>
      </c>
      <c r="J23">
        <v>3.17</v>
      </c>
      <c r="K23">
        <v>18.100000000000001</v>
      </c>
      <c r="L23">
        <v>71.13</v>
      </c>
      <c r="M23">
        <v>98</v>
      </c>
      <c r="N23">
        <v>4.45</v>
      </c>
      <c r="O23">
        <v>2.71</v>
      </c>
      <c r="P23">
        <v>6.97</v>
      </c>
      <c r="Q23">
        <v>5.17</v>
      </c>
      <c r="R23">
        <v>76.819999999999993</v>
      </c>
      <c r="S23">
        <v>125.48</v>
      </c>
      <c r="T23">
        <v>252.79</v>
      </c>
      <c r="U23">
        <v>0.27400000000000002</v>
      </c>
      <c r="V23">
        <v>147</v>
      </c>
    </row>
    <row r="24" spans="1:22">
      <c r="A24" t="s">
        <v>54</v>
      </c>
      <c r="B24" t="s">
        <v>267</v>
      </c>
      <c r="C24">
        <f>(G24*'Points System'!$B$17)+(H24*'Points System'!$B$4)+(I24*'Points System'!$B$5)+(J24*'Points System'!$B$6)+(K24*'Points System'!$B$7)+(L24*'Points System'!$B$3)+(M24*'Points System'!$B$2)+(N24*'Points System'!$B$11)+(O24*'Points System'!$B$12)+(P24*'Points System'!$B$10)+(Q24*'Points System'!$B$13)+(R24*'Points System'!$B$8)+(S24*'Points System'!$B$9)+(T24*'Points System'!$B$14)+(E24*'Points System'!$B$15)</f>
        <v>367.68000000000006</v>
      </c>
      <c r="D24">
        <f t="shared" si="0"/>
        <v>0.58098157570394726</v>
      </c>
      <c r="E24">
        <v>585.29999999999995</v>
      </c>
      <c r="F24">
        <v>632.86</v>
      </c>
      <c r="G24">
        <v>165.09</v>
      </c>
      <c r="H24">
        <v>115.22</v>
      </c>
      <c r="I24">
        <v>29.41</v>
      </c>
      <c r="J24">
        <v>5.94</v>
      </c>
      <c r="K24">
        <v>16.34</v>
      </c>
      <c r="L24">
        <v>61.48</v>
      </c>
      <c r="M24">
        <v>86.17</v>
      </c>
      <c r="N24">
        <v>30.22</v>
      </c>
      <c r="O24">
        <v>10.43</v>
      </c>
      <c r="P24">
        <v>9.9700000000000006</v>
      </c>
      <c r="Q24">
        <v>3.77</v>
      </c>
      <c r="R24">
        <v>38.54</v>
      </c>
      <c r="S24">
        <v>105.49</v>
      </c>
      <c r="T24">
        <v>257.21999999999997</v>
      </c>
      <c r="U24">
        <v>0.28299999999999997</v>
      </c>
      <c r="V24">
        <v>151</v>
      </c>
    </row>
    <row r="25" spans="1:22">
      <c r="A25" t="s">
        <v>48</v>
      </c>
      <c r="B25" t="s">
        <v>267</v>
      </c>
      <c r="C25">
        <f>(G25*'Points System'!$B$17)+(H25*'Points System'!$B$4)+(I25*'Points System'!$B$5)+(J25*'Points System'!$B$6)+(K25*'Points System'!$B$7)+(L25*'Points System'!$B$3)+(M25*'Points System'!$B$2)+(N25*'Points System'!$B$11)+(O25*'Points System'!$B$12)+(P25*'Points System'!$B$10)+(Q25*'Points System'!$B$13)+(R25*'Points System'!$B$8)+(S25*'Points System'!$B$9)+(T25*'Points System'!$B$14)+(E25*'Points System'!$B$15)</f>
        <v>374.03000000000003</v>
      </c>
      <c r="D25">
        <f t="shared" si="0"/>
        <v>0.60230273752012886</v>
      </c>
      <c r="E25">
        <v>553.4</v>
      </c>
      <c r="F25">
        <v>621</v>
      </c>
      <c r="G25">
        <v>154.1</v>
      </c>
      <c r="H25">
        <v>104.17</v>
      </c>
      <c r="I25">
        <v>31.28</v>
      </c>
      <c r="J25">
        <v>3.34</v>
      </c>
      <c r="K25">
        <v>15.61</v>
      </c>
      <c r="L25">
        <v>65.05</v>
      </c>
      <c r="M25">
        <v>86.41</v>
      </c>
      <c r="N25">
        <v>20.100000000000001</v>
      </c>
      <c r="O25">
        <v>4.8099999999999996</v>
      </c>
      <c r="P25">
        <v>5.5</v>
      </c>
      <c r="Q25">
        <v>2.87</v>
      </c>
      <c r="R25">
        <v>62.55</v>
      </c>
      <c r="S25">
        <v>99.96</v>
      </c>
      <c r="T25">
        <v>239.19000000000003</v>
      </c>
      <c r="U25">
        <v>0.27800000000000002</v>
      </c>
      <c r="V25">
        <v>145.66999999999999</v>
      </c>
    </row>
    <row r="26" spans="1:22">
      <c r="A26" t="s">
        <v>44</v>
      </c>
      <c r="B26" t="s">
        <v>6</v>
      </c>
      <c r="C26">
        <f>(G26*'Points System'!$B$17)+(H26*'Points System'!$B$4)+(I26*'Points System'!$B$5)+(J26*'Points System'!$B$6)+(K26*'Points System'!$B$7)+(L26*'Points System'!$B$3)+(M26*'Points System'!$B$2)+(N26*'Points System'!$B$11)+(O26*'Points System'!$B$12)+(P26*'Points System'!$B$10)+(Q26*'Points System'!$B$13)+(R26*'Points System'!$B$8)+(S26*'Points System'!$B$9)+(T26*'Points System'!$B$14)+(E26*'Points System'!$B$15)</f>
        <v>382.15000000000003</v>
      </c>
      <c r="D26">
        <f t="shared" si="0"/>
        <v>0.63919646740039482</v>
      </c>
      <c r="E26">
        <v>532.9</v>
      </c>
      <c r="F26">
        <v>597.86</v>
      </c>
      <c r="G26">
        <v>151.81</v>
      </c>
      <c r="H26">
        <v>95.04</v>
      </c>
      <c r="I26">
        <v>33</v>
      </c>
      <c r="J26">
        <v>1.85</v>
      </c>
      <c r="K26">
        <v>24.32</v>
      </c>
      <c r="L26">
        <v>83.81</v>
      </c>
      <c r="M26">
        <v>80.8</v>
      </c>
      <c r="N26">
        <v>3.25</v>
      </c>
      <c r="O26">
        <v>1.92</v>
      </c>
      <c r="P26">
        <v>7.17</v>
      </c>
      <c r="Q26">
        <v>3.57</v>
      </c>
      <c r="R26">
        <v>71.19</v>
      </c>
      <c r="S26">
        <v>126.02</v>
      </c>
      <c r="T26">
        <v>263.87</v>
      </c>
      <c r="U26">
        <v>0.28399999999999997</v>
      </c>
      <c r="V26">
        <v>140.33000000000001</v>
      </c>
    </row>
    <row r="27" spans="1:22">
      <c r="A27" t="s">
        <v>41</v>
      </c>
      <c r="B27" t="s">
        <v>7</v>
      </c>
      <c r="C27">
        <f>(G27*'Points System'!$B$17)+(H27*'Points System'!$B$4)+(I27*'Points System'!$B$5)+(J27*'Points System'!$B$6)+(K27*'Points System'!$B$7)+(L27*'Points System'!$B$3)+(M27*'Points System'!$B$2)+(N27*'Points System'!$B$11)+(O27*'Points System'!$B$12)+(P27*'Points System'!$B$10)+(Q27*'Points System'!$B$13)+(R27*'Points System'!$B$8)+(S27*'Points System'!$B$9)+(T27*'Points System'!$B$14)+(E27*'Points System'!$B$15)</f>
        <v>383.47</v>
      </c>
      <c r="D27">
        <f t="shared" si="0"/>
        <v>0.61538338094168255</v>
      </c>
      <c r="E27">
        <v>576.29999999999995</v>
      </c>
      <c r="F27">
        <v>623.14</v>
      </c>
      <c r="G27">
        <v>168.56</v>
      </c>
      <c r="H27">
        <v>116.27</v>
      </c>
      <c r="I27">
        <v>33.01</v>
      </c>
      <c r="J27">
        <v>1.1399999999999999</v>
      </c>
      <c r="K27">
        <v>18.47</v>
      </c>
      <c r="L27">
        <v>80.790000000000006</v>
      </c>
      <c r="M27">
        <v>76.61</v>
      </c>
      <c r="N27">
        <v>4.5</v>
      </c>
      <c r="O27">
        <v>3.34</v>
      </c>
      <c r="P27">
        <v>4.7</v>
      </c>
      <c r="Q27">
        <v>3.6</v>
      </c>
      <c r="R27">
        <v>50</v>
      </c>
      <c r="S27">
        <v>89.38</v>
      </c>
      <c r="T27">
        <v>259.58999999999997</v>
      </c>
      <c r="U27">
        <v>0.29099999999999998</v>
      </c>
      <c r="V27">
        <v>147.33000000000001</v>
      </c>
    </row>
    <row r="28" spans="1:22">
      <c r="A28" t="s">
        <v>46</v>
      </c>
      <c r="B28" t="s">
        <v>7</v>
      </c>
      <c r="C28">
        <f>(G28*'Points System'!$B$17)+(H28*'Points System'!$B$4)+(I28*'Points System'!$B$5)+(J28*'Points System'!$B$6)+(K28*'Points System'!$B$7)+(L28*'Points System'!$B$3)+(M28*'Points System'!$B$2)+(N28*'Points System'!$B$11)+(O28*'Points System'!$B$12)+(P28*'Points System'!$B$10)+(Q28*'Points System'!$B$13)+(R28*'Points System'!$B$8)+(S28*'Points System'!$B$9)+(T28*'Points System'!$B$14)+(E28*'Points System'!$B$15)</f>
        <v>376.9500000000001</v>
      </c>
      <c r="D28">
        <f t="shared" si="0"/>
        <v>0.60078415122005668</v>
      </c>
      <c r="E28">
        <v>588.20000000000005</v>
      </c>
      <c r="F28">
        <v>627.42999999999995</v>
      </c>
      <c r="G28">
        <v>162.88999999999999</v>
      </c>
      <c r="H28">
        <v>113.63</v>
      </c>
      <c r="I28">
        <v>31.9</v>
      </c>
      <c r="J28">
        <v>4.4800000000000004</v>
      </c>
      <c r="K28">
        <v>14.03</v>
      </c>
      <c r="L28">
        <v>70.180000000000007</v>
      </c>
      <c r="M28">
        <v>85.42</v>
      </c>
      <c r="N28">
        <v>10.62</v>
      </c>
      <c r="O28">
        <v>5.28</v>
      </c>
      <c r="P28">
        <v>4.97</v>
      </c>
      <c r="Q28">
        <v>4.53</v>
      </c>
      <c r="R28">
        <v>39.25</v>
      </c>
      <c r="S28">
        <v>75.2</v>
      </c>
      <c r="T28">
        <v>246.99</v>
      </c>
      <c r="U28">
        <v>0.27500000000000002</v>
      </c>
      <c r="V28">
        <v>141.66999999999999</v>
      </c>
    </row>
    <row r="29" spans="1:22">
      <c r="A29" t="s">
        <v>45</v>
      </c>
      <c r="B29" t="s">
        <v>268</v>
      </c>
      <c r="C29">
        <f>(G29*'Points System'!$B$17)+(H29*'Points System'!$B$4)+(I29*'Points System'!$B$5)+(J29*'Points System'!$B$6)+(K29*'Points System'!$B$7)+(L29*'Points System'!$B$3)+(M29*'Points System'!$B$2)+(N29*'Points System'!$B$11)+(O29*'Points System'!$B$12)+(P29*'Points System'!$B$10)+(Q29*'Points System'!$B$13)+(R29*'Points System'!$B$8)+(S29*'Points System'!$B$9)+(T29*'Points System'!$B$14)+(E29*'Points System'!$B$15)</f>
        <v>376.56</v>
      </c>
      <c r="D29">
        <f t="shared" si="0"/>
        <v>0.71067829237911895</v>
      </c>
      <c r="E29">
        <v>472.1</v>
      </c>
      <c r="F29">
        <v>529.86</v>
      </c>
      <c r="G29">
        <v>125.82</v>
      </c>
      <c r="H29">
        <v>69.819999999999993</v>
      </c>
      <c r="I29">
        <v>27.62</v>
      </c>
      <c r="J29">
        <v>0.94</v>
      </c>
      <c r="K29">
        <v>27.97</v>
      </c>
      <c r="L29">
        <v>90.16</v>
      </c>
      <c r="M29">
        <v>66.010000000000005</v>
      </c>
      <c r="N29">
        <v>1.22</v>
      </c>
      <c r="O29">
        <v>0.96</v>
      </c>
      <c r="P29">
        <v>1.87</v>
      </c>
      <c r="Q29">
        <v>5</v>
      </c>
      <c r="R29">
        <v>67.709999999999994</v>
      </c>
      <c r="S29">
        <v>89.21</v>
      </c>
      <c r="T29">
        <v>239.76</v>
      </c>
      <c r="U29">
        <v>0.26700000000000002</v>
      </c>
      <c r="V29">
        <v>126.67</v>
      </c>
    </row>
    <row r="30" spans="1:22">
      <c r="A30" t="s">
        <v>49</v>
      </c>
      <c r="B30" t="s">
        <v>8</v>
      </c>
      <c r="C30">
        <f>(G30*'Points System'!$B$17)+(H30*'Points System'!$B$4)+(I30*'Points System'!$B$5)+(J30*'Points System'!$B$6)+(K30*'Points System'!$B$7)+(L30*'Points System'!$B$3)+(M30*'Points System'!$B$2)+(N30*'Points System'!$B$11)+(O30*'Points System'!$B$12)+(P30*'Points System'!$B$10)+(Q30*'Points System'!$B$13)+(R30*'Points System'!$B$8)+(S30*'Points System'!$B$9)+(T30*'Points System'!$B$14)+(E30*'Points System'!$B$15)</f>
        <v>373.94000000000005</v>
      </c>
      <c r="D30">
        <f t="shared" si="0"/>
        <v>0.59355555555555561</v>
      </c>
      <c r="E30">
        <v>576.9</v>
      </c>
      <c r="F30">
        <v>630</v>
      </c>
      <c r="G30">
        <v>153.47999999999999</v>
      </c>
      <c r="H30">
        <v>96.94</v>
      </c>
      <c r="I30">
        <v>31.34</v>
      </c>
      <c r="J30">
        <v>1.63</v>
      </c>
      <c r="K30">
        <v>23.56</v>
      </c>
      <c r="L30">
        <v>81.040000000000006</v>
      </c>
      <c r="M30">
        <v>77.209999999999994</v>
      </c>
      <c r="N30">
        <v>6.18</v>
      </c>
      <c r="O30">
        <v>4.1399999999999997</v>
      </c>
      <c r="P30">
        <v>6.17</v>
      </c>
      <c r="Q30">
        <v>4</v>
      </c>
      <c r="R30">
        <v>53.14</v>
      </c>
      <c r="S30">
        <v>104.41</v>
      </c>
      <c r="T30">
        <v>258.75</v>
      </c>
      <c r="U30">
        <v>0.26500000000000001</v>
      </c>
      <c r="V30">
        <v>152.83000000000001</v>
      </c>
    </row>
    <row r="31" spans="1:22">
      <c r="A31" t="s">
        <v>47</v>
      </c>
      <c r="B31" t="s">
        <v>6</v>
      </c>
      <c r="C31">
        <f>(G31*'Points System'!$B$17)+(H31*'Points System'!$B$4)+(I31*'Points System'!$B$5)+(J31*'Points System'!$B$6)+(K31*'Points System'!$B$7)+(L31*'Points System'!$B$3)+(M31*'Points System'!$B$2)+(N31*'Points System'!$B$11)+(O31*'Points System'!$B$12)+(P31*'Points System'!$B$10)+(Q31*'Points System'!$B$13)+(R31*'Points System'!$B$8)+(S31*'Points System'!$B$9)+(T31*'Points System'!$B$14)+(E31*'Points System'!$B$15)</f>
        <v>372.40000000000003</v>
      </c>
      <c r="D31">
        <f t="shared" si="0"/>
        <v>0.59017432646592716</v>
      </c>
      <c r="E31">
        <v>574.29999999999995</v>
      </c>
      <c r="F31">
        <v>631</v>
      </c>
      <c r="G31">
        <v>164.54</v>
      </c>
      <c r="H31">
        <v>111.49</v>
      </c>
      <c r="I31">
        <v>33.28</v>
      </c>
      <c r="J31">
        <v>3.12</v>
      </c>
      <c r="K31">
        <v>17.02</v>
      </c>
      <c r="L31">
        <v>83.3</v>
      </c>
      <c r="M31">
        <v>79.83</v>
      </c>
      <c r="N31">
        <v>6.43</v>
      </c>
      <c r="O31">
        <v>2.71</v>
      </c>
      <c r="P31">
        <v>2.85</v>
      </c>
      <c r="Q31">
        <v>4.17</v>
      </c>
      <c r="R31">
        <v>53.65</v>
      </c>
      <c r="S31">
        <v>106.44</v>
      </c>
      <c r="T31">
        <v>255.49</v>
      </c>
      <c r="U31">
        <v>0.28699999999999998</v>
      </c>
      <c r="V31">
        <v>149.16999999999999</v>
      </c>
    </row>
    <row r="32" spans="1:22">
      <c r="A32" t="s">
        <v>55</v>
      </c>
      <c r="B32" t="s">
        <v>267</v>
      </c>
      <c r="C32">
        <f>(G32*'Points System'!$B$17)+(H32*'Points System'!$B$4)+(I32*'Points System'!$B$5)+(J32*'Points System'!$B$6)+(K32*'Points System'!$B$7)+(L32*'Points System'!$B$3)+(M32*'Points System'!$B$2)+(N32*'Points System'!$B$11)+(O32*'Points System'!$B$12)+(P32*'Points System'!$B$10)+(Q32*'Points System'!$B$13)+(R32*'Points System'!$B$8)+(S32*'Points System'!$B$9)+(T32*'Points System'!$B$14)+(E32*'Points System'!$B$15)</f>
        <v>359.96999999999991</v>
      </c>
      <c r="D32">
        <f t="shared" si="0"/>
        <v>0.65077557218787274</v>
      </c>
      <c r="E32">
        <v>509.5</v>
      </c>
      <c r="F32">
        <v>553.14</v>
      </c>
      <c r="G32">
        <v>140.22999999999999</v>
      </c>
      <c r="H32">
        <v>88.33</v>
      </c>
      <c r="I32">
        <v>27.33</v>
      </c>
      <c r="J32">
        <v>3.56</v>
      </c>
      <c r="K32">
        <v>25.43</v>
      </c>
      <c r="L32">
        <v>81.040000000000006</v>
      </c>
      <c r="M32">
        <v>75.569999999999993</v>
      </c>
      <c r="N32">
        <v>16.059999999999999</v>
      </c>
      <c r="O32">
        <v>5.04</v>
      </c>
      <c r="P32">
        <v>4.5199999999999996</v>
      </c>
      <c r="Q32">
        <v>3.53</v>
      </c>
      <c r="R32">
        <v>49.21</v>
      </c>
      <c r="S32">
        <v>116.78</v>
      </c>
      <c r="T32">
        <v>255.39000000000001</v>
      </c>
      <c r="U32">
        <v>0.27600000000000002</v>
      </c>
      <c r="V32">
        <v>134.33000000000001</v>
      </c>
    </row>
    <row r="33" spans="1:22">
      <c r="A33" t="s">
        <v>51</v>
      </c>
      <c r="B33" t="s">
        <v>267</v>
      </c>
      <c r="C33">
        <f>(G33*'Points System'!$B$17)+(H33*'Points System'!$B$4)+(I33*'Points System'!$B$5)+(J33*'Points System'!$B$6)+(K33*'Points System'!$B$7)+(L33*'Points System'!$B$3)+(M33*'Points System'!$B$2)+(N33*'Points System'!$B$11)+(O33*'Points System'!$B$12)+(P33*'Points System'!$B$10)+(Q33*'Points System'!$B$13)+(R33*'Points System'!$B$8)+(S33*'Points System'!$B$9)+(T33*'Points System'!$B$14)+(E33*'Points System'!$B$15)</f>
        <v>368.77</v>
      </c>
      <c r="D33">
        <f t="shared" si="0"/>
        <v>0.68891628836705343</v>
      </c>
      <c r="E33">
        <v>483.6</v>
      </c>
      <c r="F33">
        <v>535.29</v>
      </c>
      <c r="G33">
        <v>146.66</v>
      </c>
      <c r="H33">
        <v>96.84</v>
      </c>
      <c r="I33">
        <v>33.49</v>
      </c>
      <c r="J33">
        <v>1.59</v>
      </c>
      <c r="K33">
        <v>13.52</v>
      </c>
      <c r="L33">
        <v>72.66</v>
      </c>
      <c r="M33">
        <v>66.680000000000007</v>
      </c>
      <c r="N33">
        <v>13.28</v>
      </c>
      <c r="O33">
        <v>2.27</v>
      </c>
      <c r="P33">
        <v>4.0199999999999996</v>
      </c>
      <c r="Q33">
        <v>4.5999999999999996</v>
      </c>
      <c r="R33">
        <v>45.83</v>
      </c>
      <c r="S33">
        <v>54.1</v>
      </c>
      <c r="T33">
        <v>222.67000000000002</v>
      </c>
      <c r="U33">
        <v>0.30199999999999999</v>
      </c>
      <c r="V33">
        <v>127.83</v>
      </c>
    </row>
    <row r="34" spans="1:22">
      <c r="A34" t="s">
        <v>56</v>
      </c>
      <c r="B34" t="s">
        <v>267</v>
      </c>
      <c r="C34">
        <f>(G34*'Points System'!$B$17)+(H34*'Points System'!$B$4)+(I34*'Points System'!$B$5)+(J34*'Points System'!$B$6)+(K34*'Points System'!$B$7)+(L34*'Points System'!$B$3)+(M34*'Points System'!$B$2)+(N34*'Points System'!$B$11)+(O34*'Points System'!$B$12)+(P34*'Points System'!$B$10)+(Q34*'Points System'!$B$13)+(R34*'Points System'!$B$8)+(S34*'Points System'!$B$9)+(T34*'Points System'!$B$14)+(E34*'Points System'!$B$15)</f>
        <v>359.14</v>
      </c>
      <c r="D34">
        <f t="shared" si="0"/>
        <v>0.59319822275077216</v>
      </c>
      <c r="E34">
        <v>544.20000000000005</v>
      </c>
      <c r="F34">
        <v>605.42999999999995</v>
      </c>
      <c r="G34">
        <v>143.72</v>
      </c>
      <c r="H34">
        <v>86.21</v>
      </c>
      <c r="I34">
        <v>28.88</v>
      </c>
      <c r="J34">
        <v>2.8</v>
      </c>
      <c r="K34">
        <v>26.86</v>
      </c>
      <c r="L34">
        <v>87.07</v>
      </c>
      <c r="M34">
        <v>84</v>
      </c>
      <c r="N34">
        <v>12.63</v>
      </c>
      <c r="O34">
        <v>4.21</v>
      </c>
      <c r="P34">
        <v>4.93</v>
      </c>
      <c r="Q34">
        <v>5.27</v>
      </c>
      <c r="R34">
        <v>63.81</v>
      </c>
      <c r="S34">
        <v>148.9</v>
      </c>
      <c r="T34">
        <v>259.81</v>
      </c>
      <c r="U34">
        <v>0.26500000000000001</v>
      </c>
      <c r="V34">
        <v>146.16999999999999</v>
      </c>
    </row>
    <row r="35" spans="1:22">
      <c r="A35" t="s">
        <v>60</v>
      </c>
      <c r="B35" t="s">
        <v>8</v>
      </c>
      <c r="C35">
        <f>(G35*'Points System'!$B$17)+(H35*'Points System'!$B$4)+(I35*'Points System'!$B$5)+(J35*'Points System'!$B$6)+(K35*'Points System'!$B$7)+(L35*'Points System'!$B$3)+(M35*'Points System'!$B$2)+(N35*'Points System'!$B$11)+(O35*'Points System'!$B$12)+(P35*'Points System'!$B$10)+(Q35*'Points System'!$B$13)+(R35*'Points System'!$B$8)+(S35*'Points System'!$B$9)+(T35*'Points System'!$B$14)+(E35*'Points System'!$B$15)</f>
        <v>360.56000000000006</v>
      </c>
      <c r="D35">
        <f t="shared" si="0"/>
        <v>0.58901558467017356</v>
      </c>
      <c r="E35">
        <v>543.29999999999995</v>
      </c>
      <c r="F35">
        <v>612.14</v>
      </c>
      <c r="G35">
        <v>146.51</v>
      </c>
      <c r="H35">
        <v>84.66</v>
      </c>
      <c r="I35">
        <v>29.96</v>
      </c>
      <c r="J35">
        <v>4.1100000000000003</v>
      </c>
      <c r="K35">
        <v>28.35</v>
      </c>
      <c r="L35">
        <v>97.3</v>
      </c>
      <c r="M35">
        <v>86.06</v>
      </c>
      <c r="N35">
        <v>11.62</v>
      </c>
      <c r="O35">
        <v>3.82</v>
      </c>
      <c r="P35">
        <v>8.6999999999999993</v>
      </c>
      <c r="Q35">
        <v>4.2300000000000004</v>
      </c>
      <c r="R35">
        <v>73.040000000000006</v>
      </c>
      <c r="S35">
        <v>182.65</v>
      </c>
      <c r="T35">
        <v>270.31</v>
      </c>
      <c r="U35">
        <v>0.27</v>
      </c>
      <c r="V35">
        <v>145.33000000000001</v>
      </c>
    </row>
    <row r="36" spans="1:22">
      <c r="A36" t="s">
        <v>53</v>
      </c>
      <c r="B36" t="s">
        <v>267</v>
      </c>
      <c r="C36">
        <f>(G36*'Points System'!$B$17)+(H36*'Points System'!$B$4)+(I36*'Points System'!$B$5)+(J36*'Points System'!$B$6)+(K36*'Points System'!$B$7)+(L36*'Points System'!$B$3)+(M36*'Points System'!$B$2)+(N36*'Points System'!$B$11)+(O36*'Points System'!$B$12)+(P36*'Points System'!$B$10)+(Q36*'Points System'!$B$13)+(R36*'Points System'!$B$8)+(S36*'Points System'!$B$9)+(T36*'Points System'!$B$14)+(E36*'Points System'!$B$15)</f>
        <v>369.11999999999995</v>
      </c>
      <c r="D36">
        <f t="shared" si="0"/>
        <v>0.60383778566637758</v>
      </c>
      <c r="E36">
        <v>585.6</v>
      </c>
      <c r="F36">
        <v>611.29</v>
      </c>
      <c r="G36">
        <v>159.82</v>
      </c>
      <c r="H36">
        <v>102.14</v>
      </c>
      <c r="I36">
        <v>28.21</v>
      </c>
      <c r="J36">
        <v>2.44</v>
      </c>
      <c r="K36">
        <v>27.54</v>
      </c>
      <c r="L36">
        <v>89.49</v>
      </c>
      <c r="M36">
        <v>81.08</v>
      </c>
      <c r="N36">
        <v>5.57</v>
      </c>
      <c r="O36">
        <v>1.72</v>
      </c>
      <c r="P36">
        <v>8.8000000000000007</v>
      </c>
      <c r="Q36">
        <v>4.3</v>
      </c>
      <c r="R36">
        <v>25.66</v>
      </c>
      <c r="S36">
        <v>115.8</v>
      </c>
      <c r="T36">
        <v>276.03999999999996</v>
      </c>
      <c r="U36">
        <v>0.27300000000000002</v>
      </c>
      <c r="V36">
        <v>143.5</v>
      </c>
    </row>
    <row r="37" spans="1:22">
      <c r="A37" t="s">
        <v>57</v>
      </c>
      <c r="B37" t="s">
        <v>267</v>
      </c>
      <c r="C37">
        <f>(G37*'Points System'!$B$17)+(H37*'Points System'!$B$4)+(I37*'Points System'!$B$5)+(J37*'Points System'!$B$6)+(K37*'Points System'!$B$7)+(L37*'Points System'!$B$3)+(M37*'Points System'!$B$2)+(N37*'Points System'!$B$11)+(O37*'Points System'!$B$12)+(P37*'Points System'!$B$10)+(Q37*'Points System'!$B$13)+(R37*'Points System'!$B$8)+(S37*'Points System'!$B$9)+(T37*'Points System'!$B$14)+(E37*'Points System'!$B$15)</f>
        <v>358.53000000000003</v>
      </c>
      <c r="D37">
        <f t="shared" si="0"/>
        <v>0.59274873524451943</v>
      </c>
      <c r="E37">
        <v>573.1</v>
      </c>
      <c r="F37">
        <v>604.86</v>
      </c>
      <c r="G37">
        <v>152.44999999999999</v>
      </c>
      <c r="H37">
        <v>89.07</v>
      </c>
      <c r="I37">
        <v>31.64</v>
      </c>
      <c r="J37">
        <v>4.67</v>
      </c>
      <c r="K37">
        <v>27.27</v>
      </c>
      <c r="L37">
        <v>90.96</v>
      </c>
      <c r="M37">
        <v>82.32</v>
      </c>
      <c r="N37">
        <v>6.66</v>
      </c>
      <c r="O37">
        <v>4.01</v>
      </c>
      <c r="P37">
        <v>4.75</v>
      </c>
      <c r="Q37">
        <v>4.2</v>
      </c>
      <c r="R37">
        <v>33.86</v>
      </c>
      <c r="S37">
        <v>131.44999999999999</v>
      </c>
      <c r="T37">
        <v>275.44</v>
      </c>
      <c r="U37">
        <v>0.26600000000000001</v>
      </c>
      <c r="V37">
        <v>146.66999999999999</v>
      </c>
    </row>
    <row r="38" spans="1:22">
      <c r="A38" t="s">
        <v>62</v>
      </c>
      <c r="B38" t="s">
        <v>7</v>
      </c>
      <c r="C38">
        <f>(G38*'Points System'!$B$17)+(H38*'Points System'!$B$4)+(I38*'Points System'!$B$5)+(J38*'Points System'!$B$6)+(K38*'Points System'!$B$7)+(L38*'Points System'!$B$3)+(M38*'Points System'!$B$2)+(N38*'Points System'!$B$11)+(O38*'Points System'!$B$12)+(P38*'Points System'!$B$10)+(Q38*'Points System'!$B$13)+(R38*'Points System'!$B$8)+(S38*'Points System'!$B$9)+(T38*'Points System'!$B$14)+(E38*'Points System'!$B$15)</f>
        <v>354.94000000000005</v>
      </c>
      <c r="D38">
        <f t="shared" si="0"/>
        <v>0.55658528171112265</v>
      </c>
      <c r="E38">
        <v>577</v>
      </c>
      <c r="F38">
        <v>637.71</v>
      </c>
      <c r="G38">
        <v>139.66999999999999</v>
      </c>
      <c r="H38">
        <v>80.39</v>
      </c>
      <c r="I38">
        <v>33.67</v>
      </c>
      <c r="J38">
        <v>2.95</v>
      </c>
      <c r="K38">
        <v>22.89</v>
      </c>
      <c r="L38">
        <v>70.900000000000006</v>
      </c>
      <c r="M38">
        <v>90.11</v>
      </c>
      <c r="N38">
        <v>13.18</v>
      </c>
      <c r="O38">
        <v>5.2</v>
      </c>
      <c r="P38">
        <v>6.85</v>
      </c>
      <c r="Q38">
        <v>5.2</v>
      </c>
      <c r="R38">
        <v>61.22</v>
      </c>
      <c r="S38">
        <v>130.26</v>
      </c>
      <c r="T38">
        <v>248.14000000000001</v>
      </c>
      <c r="U38">
        <v>0.24099999999999999</v>
      </c>
      <c r="V38">
        <v>148.66999999999999</v>
      </c>
    </row>
    <row r="39" spans="1:22">
      <c r="A39" t="s">
        <v>59</v>
      </c>
      <c r="B39" t="s">
        <v>6</v>
      </c>
      <c r="C39">
        <f>(G39*'Points System'!$B$17)+(H39*'Points System'!$B$4)+(I39*'Points System'!$B$5)+(J39*'Points System'!$B$6)+(K39*'Points System'!$B$7)+(L39*'Points System'!$B$3)+(M39*'Points System'!$B$2)+(N39*'Points System'!$B$11)+(O39*'Points System'!$B$12)+(P39*'Points System'!$B$10)+(Q39*'Points System'!$B$13)+(R39*'Points System'!$B$8)+(S39*'Points System'!$B$9)+(T39*'Points System'!$B$14)+(E39*'Points System'!$B$15)</f>
        <v>360.53</v>
      </c>
      <c r="D39">
        <f t="shared" si="0"/>
        <v>0.59676565034594631</v>
      </c>
      <c r="E39">
        <v>533</v>
      </c>
      <c r="F39">
        <v>604.14</v>
      </c>
      <c r="G39">
        <v>132.02000000000001</v>
      </c>
      <c r="H39">
        <v>65.92</v>
      </c>
      <c r="I39">
        <v>26.14</v>
      </c>
      <c r="J39">
        <v>1.1000000000000001</v>
      </c>
      <c r="K39">
        <v>39.4</v>
      </c>
      <c r="L39">
        <v>103.88</v>
      </c>
      <c r="M39">
        <v>86.68</v>
      </c>
      <c r="N39">
        <v>2.39</v>
      </c>
      <c r="O39">
        <v>2.1</v>
      </c>
      <c r="P39">
        <v>8.2200000000000006</v>
      </c>
      <c r="Q39">
        <v>4.5</v>
      </c>
      <c r="R39">
        <v>69.959999999999994</v>
      </c>
      <c r="S39">
        <v>187.6</v>
      </c>
      <c r="T39">
        <v>279.10000000000002</v>
      </c>
      <c r="U39">
        <v>0.249</v>
      </c>
      <c r="V39">
        <v>146.5</v>
      </c>
    </row>
    <row r="40" spans="1:22">
      <c r="A40" t="s">
        <v>52</v>
      </c>
      <c r="B40" t="s">
        <v>6</v>
      </c>
      <c r="C40">
        <f>(G40*'Points System'!$B$17)+(H40*'Points System'!$B$4)+(I40*'Points System'!$B$5)+(J40*'Points System'!$B$6)+(K40*'Points System'!$B$7)+(L40*'Points System'!$B$3)+(M40*'Points System'!$B$2)+(N40*'Points System'!$B$11)+(O40*'Points System'!$B$12)+(P40*'Points System'!$B$10)+(Q40*'Points System'!$B$13)+(R40*'Points System'!$B$8)+(S40*'Points System'!$B$9)+(T40*'Points System'!$B$14)+(E40*'Points System'!$B$15)</f>
        <v>367.1</v>
      </c>
      <c r="D40">
        <f t="shared" si="0"/>
        <v>0.6199547404330058</v>
      </c>
      <c r="E40">
        <v>543</v>
      </c>
      <c r="F40">
        <v>592.14</v>
      </c>
      <c r="G40">
        <v>147.91999999999999</v>
      </c>
      <c r="H40">
        <v>94.24</v>
      </c>
      <c r="I40">
        <v>30.03</v>
      </c>
      <c r="J40">
        <v>0.7</v>
      </c>
      <c r="K40">
        <v>24.03</v>
      </c>
      <c r="L40">
        <v>91.34</v>
      </c>
      <c r="M40">
        <v>72.88</v>
      </c>
      <c r="N40">
        <v>1.2</v>
      </c>
      <c r="O40">
        <v>1</v>
      </c>
      <c r="P40">
        <v>3.48</v>
      </c>
      <c r="Q40">
        <v>5.23</v>
      </c>
      <c r="R40">
        <v>54.3</v>
      </c>
      <c r="S40">
        <v>107.62</v>
      </c>
      <c r="T40">
        <v>252.52</v>
      </c>
      <c r="U40">
        <v>0.27200000000000002</v>
      </c>
      <c r="V40">
        <v>144.33000000000001</v>
      </c>
    </row>
    <row r="41" spans="1:22">
      <c r="A41" t="s">
        <v>50</v>
      </c>
      <c r="B41" t="s">
        <v>8</v>
      </c>
      <c r="C41">
        <f>(G41*'Points System'!$B$17)+(H41*'Points System'!$B$4)+(I41*'Points System'!$B$5)+(J41*'Points System'!$B$6)+(K41*'Points System'!$B$7)+(L41*'Points System'!$B$3)+(M41*'Points System'!$B$2)+(N41*'Points System'!$B$11)+(O41*'Points System'!$B$12)+(P41*'Points System'!$B$10)+(Q41*'Points System'!$B$13)+(R41*'Points System'!$B$8)+(S41*'Points System'!$B$9)+(T41*'Points System'!$B$14)+(E41*'Points System'!$B$15)</f>
        <v>371.17</v>
      </c>
      <c r="D41">
        <f t="shared" si="0"/>
        <v>0.65776462457247165</v>
      </c>
      <c r="E41">
        <v>525.70000000000005</v>
      </c>
      <c r="F41">
        <v>564.29</v>
      </c>
      <c r="G41">
        <v>154.09</v>
      </c>
      <c r="H41">
        <v>105.18</v>
      </c>
      <c r="I41">
        <v>28.13</v>
      </c>
      <c r="J41">
        <v>2.15</v>
      </c>
      <c r="K41">
        <v>18.75</v>
      </c>
      <c r="L41">
        <v>78</v>
      </c>
      <c r="M41">
        <v>72.12</v>
      </c>
      <c r="N41">
        <v>1.1200000000000001</v>
      </c>
      <c r="O41">
        <v>0.9</v>
      </c>
      <c r="P41">
        <v>3.92</v>
      </c>
      <c r="Q41">
        <v>4.47</v>
      </c>
      <c r="R41">
        <v>43.39</v>
      </c>
      <c r="S41">
        <v>69.37</v>
      </c>
      <c r="T41">
        <v>242.89</v>
      </c>
      <c r="U41">
        <v>0.29199999999999998</v>
      </c>
      <c r="V41">
        <v>131.66999999999999</v>
      </c>
    </row>
    <row r="42" spans="1:22">
      <c r="A42" t="s">
        <v>66</v>
      </c>
      <c r="B42" t="s">
        <v>8</v>
      </c>
      <c r="C42">
        <f>(G42*'Points System'!$B$17)+(H42*'Points System'!$B$4)+(I42*'Points System'!$B$5)+(J42*'Points System'!$B$6)+(K42*'Points System'!$B$7)+(L42*'Points System'!$B$3)+(M42*'Points System'!$B$2)+(N42*'Points System'!$B$11)+(O42*'Points System'!$B$12)+(P42*'Points System'!$B$10)+(Q42*'Points System'!$B$13)+(R42*'Points System'!$B$8)+(S42*'Points System'!$B$9)+(T42*'Points System'!$B$14)+(E42*'Points System'!$B$15)</f>
        <v>349.24</v>
      </c>
      <c r="D42">
        <f t="shared" si="0"/>
        <v>0.5681378210863659</v>
      </c>
      <c r="E42">
        <v>569.6</v>
      </c>
      <c r="F42">
        <v>614.71</v>
      </c>
      <c r="G42">
        <v>144.34</v>
      </c>
      <c r="H42">
        <v>84.93</v>
      </c>
      <c r="I42">
        <v>30.59</v>
      </c>
      <c r="J42">
        <v>1.41</v>
      </c>
      <c r="K42">
        <v>27.81</v>
      </c>
      <c r="L42">
        <v>83.11</v>
      </c>
      <c r="M42">
        <v>76.650000000000006</v>
      </c>
      <c r="N42">
        <v>10.88</v>
      </c>
      <c r="O42">
        <v>6.62</v>
      </c>
      <c r="P42">
        <v>8.07</v>
      </c>
      <c r="Q42">
        <v>4.87</v>
      </c>
      <c r="R42">
        <v>45.98</v>
      </c>
      <c r="S42">
        <v>130.41</v>
      </c>
      <c r="T42">
        <v>261.58</v>
      </c>
      <c r="U42">
        <v>0.253</v>
      </c>
      <c r="V42">
        <v>150.66999999999999</v>
      </c>
    </row>
    <row r="43" spans="1:22">
      <c r="A43" t="s">
        <v>61</v>
      </c>
      <c r="B43" t="s">
        <v>267</v>
      </c>
      <c r="C43">
        <f>(G43*'Points System'!$B$17)+(H43*'Points System'!$B$4)+(I43*'Points System'!$B$5)+(J43*'Points System'!$B$6)+(K43*'Points System'!$B$7)+(L43*'Points System'!$B$3)+(M43*'Points System'!$B$2)+(N43*'Points System'!$B$11)+(O43*'Points System'!$B$12)+(P43*'Points System'!$B$10)+(Q43*'Points System'!$B$13)+(R43*'Points System'!$B$8)+(S43*'Points System'!$B$9)+(T43*'Points System'!$B$14)+(E43*'Points System'!$B$15)</f>
        <v>361</v>
      </c>
      <c r="D43">
        <f t="shared" si="0"/>
        <v>0.54285714285714282</v>
      </c>
      <c r="E43">
        <v>591.5</v>
      </c>
      <c r="F43">
        <v>665</v>
      </c>
      <c r="G43">
        <v>167.5</v>
      </c>
      <c r="H43">
        <v>120</v>
      </c>
      <c r="I43">
        <v>28.5</v>
      </c>
      <c r="J43">
        <v>9.5</v>
      </c>
      <c r="K43">
        <v>9.5</v>
      </c>
      <c r="L43">
        <v>56.5</v>
      </c>
      <c r="M43">
        <v>95.5</v>
      </c>
      <c r="N43">
        <v>19.5</v>
      </c>
      <c r="O43">
        <v>8</v>
      </c>
      <c r="P43">
        <v>12.5</v>
      </c>
      <c r="Q43">
        <v>0</v>
      </c>
      <c r="R43">
        <v>56.5</v>
      </c>
      <c r="S43">
        <v>115</v>
      </c>
      <c r="T43">
        <v>243.5</v>
      </c>
      <c r="U43">
        <v>0.28399999999999997</v>
      </c>
      <c r="V43">
        <v>146</v>
      </c>
    </row>
    <row r="44" spans="1:22">
      <c r="A44" t="s">
        <v>65</v>
      </c>
      <c r="B44" t="s">
        <v>267</v>
      </c>
      <c r="C44">
        <f>(G44*'Points System'!$B$17)+(H44*'Points System'!$B$4)+(I44*'Points System'!$B$5)+(J44*'Points System'!$B$6)+(K44*'Points System'!$B$7)+(L44*'Points System'!$B$3)+(M44*'Points System'!$B$2)+(N44*'Points System'!$B$11)+(O44*'Points System'!$B$12)+(P44*'Points System'!$B$10)+(Q44*'Points System'!$B$13)+(R44*'Points System'!$B$8)+(S44*'Points System'!$B$9)+(T44*'Points System'!$B$14)+(E44*'Points System'!$B$15)</f>
        <v>347.28000000000003</v>
      </c>
      <c r="D44">
        <f t="shared" si="0"/>
        <v>0.57374151233293136</v>
      </c>
      <c r="E44">
        <v>555.6</v>
      </c>
      <c r="F44">
        <v>605.29</v>
      </c>
      <c r="G44">
        <v>154.16999999999999</v>
      </c>
      <c r="H44">
        <v>91.38</v>
      </c>
      <c r="I44">
        <v>30.84</v>
      </c>
      <c r="J44">
        <v>2.34</v>
      </c>
      <c r="K44">
        <v>30.35</v>
      </c>
      <c r="L44">
        <v>93.47</v>
      </c>
      <c r="M44">
        <v>78.86</v>
      </c>
      <c r="N44">
        <v>4.32</v>
      </c>
      <c r="O44">
        <v>2.08</v>
      </c>
      <c r="P44">
        <v>4.88</v>
      </c>
      <c r="Q44">
        <v>4.2300000000000004</v>
      </c>
      <c r="R44">
        <v>44.28</v>
      </c>
      <c r="S44">
        <v>157.93</v>
      </c>
      <c r="T44">
        <v>281.48</v>
      </c>
      <c r="U44">
        <v>0.27800000000000002</v>
      </c>
      <c r="V44">
        <v>148</v>
      </c>
    </row>
    <row r="45" spans="1:22">
      <c r="A45" t="s">
        <v>58</v>
      </c>
      <c r="B45" t="s">
        <v>6</v>
      </c>
      <c r="C45">
        <f>(G45*'Points System'!$B$17)+(H45*'Points System'!$B$4)+(I45*'Points System'!$B$5)+(J45*'Points System'!$B$6)+(K45*'Points System'!$B$7)+(L45*'Points System'!$B$3)+(M45*'Points System'!$B$2)+(N45*'Points System'!$B$11)+(O45*'Points System'!$B$12)+(P45*'Points System'!$B$10)+(Q45*'Points System'!$B$13)+(R45*'Points System'!$B$8)+(S45*'Points System'!$B$9)+(T45*'Points System'!$B$14)+(E45*'Points System'!$B$15)</f>
        <v>356.58000000000004</v>
      </c>
      <c r="D45">
        <f t="shared" si="0"/>
        <v>0.59642725721740886</v>
      </c>
      <c r="E45">
        <v>513.29999999999995</v>
      </c>
      <c r="F45">
        <v>597.86</v>
      </c>
      <c r="G45">
        <v>123.35</v>
      </c>
      <c r="H45">
        <v>73.040000000000006</v>
      </c>
      <c r="I45">
        <v>28.06</v>
      </c>
      <c r="J45">
        <v>1.1299999999999999</v>
      </c>
      <c r="K45">
        <v>21.23</v>
      </c>
      <c r="L45">
        <v>80.13</v>
      </c>
      <c r="M45">
        <v>71.02</v>
      </c>
      <c r="N45">
        <v>6.38</v>
      </c>
      <c r="O45">
        <v>2.34</v>
      </c>
      <c r="P45">
        <v>3.47</v>
      </c>
      <c r="Q45">
        <v>3.83</v>
      </c>
      <c r="R45">
        <v>97.17</v>
      </c>
      <c r="S45">
        <v>116.72</v>
      </c>
      <c r="T45">
        <v>217.46999999999997</v>
      </c>
      <c r="U45">
        <v>0.24099999999999999</v>
      </c>
      <c r="V45">
        <v>146.83000000000001</v>
      </c>
    </row>
    <row r="46" spans="1:22">
      <c r="A46" t="s">
        <v>63</v>
      </c>
      <c r="B46" t="s">
        <v>267</v>
      </c>
      <c r="C46">
        <f>(G46*'Points System'!$B$17)+(H46*'Points System'!$B$4)+(I46*'Points System'!$B$5)+(J46*'Points System'!$B$6)+(K46*'Points System'!$B$7)+(L46*'Points System'!$B$3)+(M46*'Points System'!$B$2)+(N46*'Points System'!$B$11)+(O46*'Points System'!$B$12)+(P46*'Points System'!$B$10)+(Q46*'Points System'!$B$13)+(R46*'Points System'!$B$8)+(S46*'Points System'!$B$9)+(T46*'Points System'!$B$14)+(E46*'Points System'!$B$15)</f>
        <v>351.42000000000007</v>
      </c>
      <c r="D46">
        <f t="shared" si="0"/>
        <v>0.59404635123484972</v>
      </c>
      <c r="E46">
        <v>545.4</v>
      </c>
      <c r="F46">
        <v>591.57000000000005</v>
      </c>
      <c r="G46">
        <v>147.46</v>
      </c>
      <c r="H46">
        <v>89.6</v>
      </c>
      <c r="I46">
        <v>24.27</v>
      </c>
      <c r="J46">
        <v>1.34</v>
      </c>
      <c r="K46">
        <v>31.21</v>
      </c>
      <c r="L46">
        <v>91.21</v>
      </c>
      <c r="M46">
        <v>78.19</v>
      </c>
      <c r="N46">
        <v>3.61</v>
      </c>
      <c r="O46">
        <v>2.46</v>
      </c>
      <c r="P46">
        <v>5</v>
      </c>
      <c r="Q46">
        <v>3.5</v>
      </c>
      <c r="R46">
        <v>52.16</v>
      </c>
      <c r="S46">
        <v>143.29</v>
      </c>
      <c r="T46">
        <v>267</v>
      </c>
      <c r="U46">
        <v>0.26800000000000002</v>
      </c>
      <c r="V46">
        <v>141.16999999999999</v>
      </c>
    </row>
    <row r="47" spans="1:22">
      <c r="A47" t="s">
        <v>81</v>
      </c>
      <c r="B47" t="s">
        <v>7</v>
      </c>
      <c r="C47">
        <f>(G47*'Points System'!$B$17)+(H47*'Points System'!$B$4)+(I47*'Points System'!$B$5)+(J47*'Points System'!$B$6)+(K47*'Points System'!$B$7)+(L47*'Points System'!$B$3)+(M47*'Points System'!$B$2)+(N47*'Points System'!$B$11)+(O47*'Points System'!$B$12)+(P47*'Points System'!$B$10)+(Q47*'Points System'!$B$13)+(R47*'Points System'!$B$8)+(S47*'Points System'!$B$9)+(T47*'Points System'!$B$14)+(E47*'Points System'!$B$15)</f>
        <v>321.09999999999997</v>
      </c>
      <c r="D47">
        <f t="shared" si="0"/>
        <v>0.51387510802419734</v>
      </c>
      <c r="E47">
        <v>593</v>
      </c>
      <c r="F47">
        <v>624.86</v>
      </c>
      <c r="G47">
        <v>175.06</v>
      </c>
      <c r="H47">
        <v>142.11000000000001</v>
      </c>
      <c r="I47">
        <v>22.8</v>
      </c>
      <c r="J47">
        <v>8.34</v>
      </c>
      <c r="K47">
        <v>3.51</v>
      </c>
      <c r="L47">
        <v>41.48</v>
      </c>
      <c r="M47">
        <v>81.44</v>
      </c>
      <c r="N47">
        <v>52.68</v>
      </c>
      <c r="O47">
        <v>16.559999999999999</v>
      </c>
      <c r="P47">
        <v>3.52</v>
      </c>
      <c r="Q47">
        <v>4.07</v>
      </c>
      <c r="R47">
        <v>30.58</v>
      </c>
      <c r="S47">
        <v>98.81</v>
      </c>
      <c r="T47">
        <v>226.77</v>
      </c>
      <c r="U47">
        <v>0.29399999999999998</v>
      </c>
      <c r="V47">
        <v>142.66999999999999</v>
      </c>
    </row>
    <row r="48" spans="1:22">
      <c r="A48" t="s">
        <v>80</v>
      </c>
      <c r="B48" t="s">
        <v>267</v>
      </c>
      <c r="C48">
        <f>(G48*'Points System'!$B$17)+(H48*'Points System'!$B$4)+(I48*'Points System'!$B$5)+(J48*'Points System'!$B$6)+(K48*'Points System'!$B$7)+(L48*'Points System'!$B$3)+(M48*'Points System'!$B$2)+(N48*'Points System'!$B$11)+(O48*'Points System'!$B$12)+(P48*'Points System'!$B$10)+(Q48*'Points System'!$B$13)+(R48*'Points System'!$B$8)+(S48*'Points System'!$B$9)+(T48*'Points System'!$B$14)+(E48*'Points System'!$B$15)</f>
        <v>335.22</v>
      </c>
      <c r="D48">
        <f t="shared" si="0"/>
        <v>0.54954098360655745</v>
      </c>
      <c r="E48">
        <v>561</v>
      </c>
      <c r="F48">
        <v>610</v>
      </c>
      <c r="G48">
        <v>158.07</v>
      </c>
      <c r="H48">
        <v>106.58</v>
      </c>
      <c r="I48">
        <v>30.36</v>
      </c>
      <c r="J48">
        <v>5</v>
      </c>
      <c r="K48">
        <v>16.78</v>
      </c>
      <c r="L48">
        <v>69.13</v>
      </c>
      <c r="M48">
        <v>80.45</v>
      </c>
      <c r="N48">
        <v>29.58</v>
      </c>
      <c r="O48">
        <v>10.89</v>
      </c>
      <c r="P48">
        <v>17.420000000000002</v>
      </c>
      <c r="Q48">
        <v>3.17</v>
      </c>
      <c r="R48">
        <v>30.9</v>
      </c>
      <c r="S48">
        <v>130.79</v>
      </c>
      <c r="T48">
        <v>249.42000000000002</v>
      </c>
      <c r="U48">
        <v>0.28299999999999997</v>
      </c>
      <c r="V48">
        <v>145.5</v>
      </c>
    </row>
    <row r="49" spans="1:22">
      <c r="A49" t="s">
        <v>70</v>
      </c>
      <c r="B49" t="s">
        <v>8</v>
      </c>
      <c r="C49">
        <f>(G49*'Points System'!$B$17)+(H49*'Points System'!$B$4)+(I49*'Points System'!$B$5)+(J49*'Points System'!$B$6)+(K49*'Points System'!$B$7)+(L49*'Points System'!$B$3)+(M49*'Points System'!$B$2)+(N49*'Points System'!$B$11)+(O49*'Points System'!$B$12)+(P49*'Points System'!$B$10)+(Q49*'Points System'!$B$13)+(R49*'Points System'!$B$8)+(S49*'Points System'!$B$9)+(T49*'Points System'!$B$14)+(E49*'Points System'!$B$15)</f>
        <v>336.93999999999994</v>
      </c>
      <c r="D49">
        <f t="shared" si="0"/>
        <v>0.53971711864678273</v>
      </c>
      <c r="E49">
        <v>572.6</v>
      </c>
      <c r="F49">
        <v>624.29</v>
      </c>
      <c r="G49">
        <v>149.03</v>
      </c>
      <c r="H49">
        <v>95.09</v>
      </c>
      <c r="I49">
        <v>30.3</v>
      </c>
      <c r="J49">
        <v>1.34</v>
      </c>
      <c r="K49">
        <v>22.91</v>
      </c>
      <c r="L49">
        <v>79.66</v>
      </c>
      <c r="M49">
        <v>74.760000000000005</v>
      </c>
      <c r="N49">
        <v>2.97</v>
      </c>
      <c r="O49">
        <v>1.2</v>
      </c>
      <c r="P49">
        <v>6.02</v>
      </c>
      <c r="Q49">
        <v>5.93</v>
      </c>
      <c r="R49">
        <v>52.21</v>
      </c>
      <c r="S49">
        <v>128.83000000000001</v>
      </c>
      <c r="T49">
        <v>251.35000000000002</v>
      </c>
      <c r="U49">
        <v>0.26</v>
      </c>
      <c r="V49">
        <v>150.5</v>
      </c>
    </row>
    <row r="50" spans="1:22">
      <c r="A50" t="s">
        <v>68</v>
      </c>
      <c r="B50" t="s">
        <v>271</v>
      </c>
      <c r="C50">
        <f>(G50*'Points System'!$B$17)+(H50*'Points System'!$B$4)+(I50*'Points System'!$B$5)+(J50*'Points System'!$B$6)+(K50*'Points System'!$B$7)+(L50*'Points System'!$B$3)+(M50*'Points System'!$B$2)+(N50*'Points System'!$B$11)+(O50*'Points System'!$B$12)+(P50*'Points System'!$B$10)+(Q50*'Points System'!$B$13)+(R50*'Points System'!$B$8)+(S50*'Points System'!$B$9)+(T50*'Points System'!$B$14)+(E50*'Points System'!$B$15)</f>
        <v>335.63000000000005</v>
      </c>
      <c r="D50">
        <f t="shared" si="0"/>
        <v>0.61230707483489633</v>
      </c>
      <c r="E50">
        <v>530</v>
      </c>
      <c r="F50">
        <v>548.14</v>
      </c>
      <c r="G50">
        <v>153.04</v>
      </c>
      <c r="H50">
        <v>103.77</v>
      </c>
      <c r="I50">
        <v>34.729999999999997</v>
      </c>
      <c r="J50">
        <v>2.2799999999999998</v>
      </c>
      <c r="K50">
        <v>11.44</v>
      </c>
      <c r="L50">
        <v>66.11</v>
      </c>
      <c r="M50">
        <v>67.67</v>
      </c>
      <c r="N50">
        <v>7.75</v>
      </c>
      <c r="O50">
        <v>2.71</v>
      </c>
      <c r="P50">
        <v>2.48</v>
      </c>
      <c r="Q50">
        <v>4.07</v>
      </c>
      <c r="R50">
        <v>32.36</v>
      </c>
      <c r="S50">
        <v>63.86</v>
      </c>
      <c r="T50">
        <v>225.82999999999998</v>
      </c>
      <c r="U50">
        <v>0.30599999999999999</v>
      </c>
      <c r="V50">
        <v>130.83000000000001</v>
      </c>
    </row>
    <row r="51" spans="1:22">
      <c r="A51" t="s">
        <v>79</v>
      </c>
      <c r="B51" t="s">
        <v>267</v>
      </c>
      <c r="C51">
        <f>(G51*'Points System'!$B$17)+(H51*'Points System'!$B$4)+(I51*'Points System'!$B$5)+(J51*'Points System'!$B$6)+(K51*'Points System'!$B$7)+(L51*'Points System'!$B$3)+(M51*'Points System'!$B$2)+(N51*'Points System'!$B$11)+(O51*'Points System'!$B$12)+(P51*'Points System'!$B$10)+(Q51*'Points System'!$B$13)+(R51*'Points System'!$B$8)+(S51*'Points System'!$B$9)+(T51*'Points System'!$B$14)+(E51*'Points System'!$B$15)</f>
        <v>325.13</v>
      </c>
      <c r="D51">
        <f t="shared" si="0"/>
        <v>0.57443462897526498</v>
      </c>
      <c r="E51">
        <v>531.29999999999995</v>
      </c>
      <c r="F51">
        <v>566</v>
      </c>
      <c r="G51">
        <v>152.65</v>
      </c>
      <c r="H51">
        <v>107.6</v>
      </c>
      <c r="I51">
        <v>30.82</v>
      </c>
      <c r="J51">
        <v>4.43</v>
      </c>
      <c r="K51">
        <v>11.75</v>
      </c>
      <c r="L51">
        <v>65.760000000000005</v>
      </c>
      <c r="M51">
        <v>77</v>
      </c>
      <c r="N51">
        <v>23.89</v>
      </c>
      <c r="O51">
        <v>6.41</v>
      </c>
      <c r="P51">
        <v>7.12</v>
      </c>
      <c r="Q51">
        <v>4.2</v>
      </c>
      <c r="R51">
        <v>35.81</v>
      </c>
      <c r="S51">
        <v>107.57</v>
      </c>
      <c r="T51">
        <v>229.53</v>
      </c>
      <c r="U51">
        <v>0.28699999999999998</v>
      </c>
      <c r="V51">
        <v>138.33000000000001</v>
      </c>
    </row>
    <row r="52" spans="1:22">
      <c r="A52" t="s">
        <v>67</v>
      </c>
      <c r="B52" t="s">
        <v>267</v>
      </c>
      <c r="C52">
        <f>(G52*'Points System'!$B$17)+(H52*'Points System'!$B$4)+(I52*'Points System'!$B$5)+(J52*'Points System'!$B$6)+(K52*'Points System'!$B$7)+(L52*'Points System'!$B$3)+(M52*'Points System'!$B$2)+(N52*'Points System'!$B$11)+(O52*'Points System'!$B$12)+(P52*'Points System'!$B$10)+(Q52*'Points System'!$B$13)+(R52*'Points System'!$B$8)+(S52*'Points System'!$B$9)+(T52*'Points System'!$B$14)+(E52*'Points System'!$B$15)</f>
        <v>334.73</v>
      </c>
      <c r="D52">
        <f t="shared" si="0"/>
        <v>0.61579925308607908</v>
      </c>
      <c r="E52">
        <v>502.8</v>
      </c>
      <c r="F52">
        <v>543.57000000000005</v>
      </c>
      <c r="G52">
        <v>132.5</v>
      </c>
      <c r="H52">
        <v>85.59</v>
      </c>
      <c r="I52">
        <v>24.63</v>
      </c>
      <c r="J52">
        <v>4.3600000000000003</v>
      </c>
      <c r="K52">
        <v>18.690000000000001</v>
      </c>
      <c r="L52">
        <v>72.98</v>
      </c>
      <c r="M52">
        <v>67.069999999999993</v>
      </c>
      <c r="N52">
        <v>7.45</v>
      </c>
      <c r="O52">
        <v>2.57</v>
      </c>
      <c r="P52">
        <v>1.58</v>
      </c>
      <c r="Q52">
        <v>3.87</v>
      </c>
      <c r="R52">
        <v>46.11</v>
      </c>
      <c r="S52">
        <v>80.58</v>
      </c>
      <c r="T52">
        <v>222.69</v>
      </c>
      <c r="U52">
        <v>0.26300000000000001</v>
      </c>
      <c r="V52">
        <v>139.16999999999999</v>
      </c>
    </row>
    <row r="53" spans="1:22">
      <c r="A53" t="s">
        <v>73</v>
      </c>
      <c r="B53" t="s">
        <v>267</v>
      </c>
      <c r="C53">
        <f>(G53*'Points System'!$B$17)+(H53*'Points System'!$B$4)+(I53*'Points System'!$B$5)+(J53*'Points System'!$B$6)+(K53*'Points System'!$B$7)+(L53*'Points System'!$B$3)+(M53*'Points System'!$B$2)+(N53*'Points System'!$B$11)+(O53*'Points System'!$B$12)+(P53*'Points System'!$B$10)+(Q53*'Points System'!$B$13)+(R53*'Points System'!$B$8)+(S53*'Points System'!$B$9)+(T53*'Points System'!$B$14)+(E53*'Points System'!$B$15)</f>
        <v>328.93</v>
      </c>
      <c r="D53">
        <f t="shared" si="0"/>
        <v>0.62858071050469155</v>
      </c>
      <c r="E53">
        <v>487.3</v>
      </c>
      <c r="F53">
        <v>523.29</v>
      </c>
      <c r="G53">
        <v>131.24</v>
      </c>
      <c r="H53">
        <v>75.510000000000005</v>
      </c>
      <c r="I53">
        <v>24.38</v>
      </c>
      <c r="J53">
        <v>2.97</v>
      </c>
      <c r="K53">
        <v>29.02</v>
      </c>
      <c r="L53">
        <v>82.39</v>
      </c>
      <c r="M53">
        <v>73.849999999999994</v>
      </c>
      <c r="N53">
        <v>5.21</v>
      </c>
      <c r="O53">
        <v>1.57</v>
      </c>
      <c r="P53">
        <v>2.48</v>
      </c>
      <c r="Q53">
        <v>3.7</v>
      </c>
      <c r="R53">
        <v>41.83</v>
      </c>
      <c r="S53">
        <v>124.52</v>
      </c>
      <c r="T53">
        <v>249.26</v>
      </c>
      <c r="U53">
        <v>0.27100000000000002</v>
      </c>
      <c r="V53">
        <v>128.66999999999999</v>
      </c>
    </row>
    <row r="54" spans="1:22">
      <c r="A54" t="s">
        <v>64</v>
      </c>
      <c r="B54" t="s">
        <v>268</v>
      </c>
      <c r="C54">
        <f>(G54*'Points System'!$B$17)+(H54*'Points System'!$B$4)+(I54*'Points System'!$B$5)+(J54*'Points System'!$B$6)+(K54*'Points System'!$B$7)+(L54*'Points System'!$B$3)+(M54*'Points System'!$B$2)+(N54*'Points System'!$B$11)+(O54*'Points System'!$B$12)+(P54*'Points System'!$B$10)+(Q54*'Points System'!$B$13)+(R54*'Points System'!$B$8)+(S54*'Points System'!$B$9)+(T54*'Points System'!$B$14)+(E54*'Points System'!$B$15)</f>
        <v>346.85999999999996</v>
      </c>
      <c r="D54">
        <f t="shared" si="0"/>
        <v>0.66284469414664904</v>
      </c>
      <c r="E54">
        <v>489.1</v>
      </c>
      <c r="F54">
        <v>523.29</v>
      </c>
      <c r="G54">
        <v>138.79</v>
      </c>
      <c r="H54">
        <v>96.64</v>
      </c>
      <c r="I54">
        <v>24.81</v>
      </c>
      <c r="J54">
        <v>1.18</v>
      </c>
      <c r="K54">
        <v>16.93</v>
      </c>
      <c r="L54">
        <v>75.900000000000006</v>
      </c>
      <c r="M54">
        <v>58.9</v>
      </c>
      <c r="N54">
        <v>1.17</v>
      </c>
      <c r="O54">
        <v>1</v>
      </c>
      <c r="P54">
        <v>4.42</v>
      </c>
      <c r="Q54">
        <v>5.03</v>
      </c>
      <c r="R54">
        <v>44.96</v>
      </c>
      <c r="S54">
        <v>55.01</v>
      </c>
      <c r="T54">
        <v>217.51999999999998</v>
      </c>
      <c r="U54">
        <v>0.28399999999999997</v>
      </c>
      <c r="V54">
        <v>124.83</v>
      </c>
    </row>
    <row r="55" spans="1:22">
      <c r="A55" t="s">
        <v>78</v>
      </c>
      <c r="B55" t="s">
        <v>7</v>
      </c>
      <c r="C55">
        <f>(G55*'Points System'!$B$17)+(H55*'Points System'!$B$4)+(I55*'Points System'!$B$5)+(J55*'Points System'!$B$6)+(K55*'Points System'!$B$7)+(L55*'Points System'!$B$3)+(M55*'Points System'!$B$2)+(N55*'Points System'!$B$11)+(O55*'Points System'!$B$12)+(P55*'Points System'!$B$10)+(Q55*'Points System'!$B$13)+(R55*'Points System'!$B$8)+(S55*'Points System'!$B$9)+(T55*'Points System'!$B$14)+(E55*'Points System'!$B$15)</f>
        <v>323.41999999999996</v>
      </c>
      <c r="D55">
        <f t="shared" si="0"/>
        <v>0.53106732348111652</v>
      </c>
      <c r="E55">
        <v>550.4</v>
      </c>
      <c r="F55">
        <v>609</v>
      </c>
      <c r="G55">
        <v>150.85</v>
      </c>
      <c r="H55">
        <v>102.21</v>
      </c>
      <c r="I55">
        <v>33.659999999999997</v>
      </c>
      <c r="J55">
        <v>4.28</v>
      </c>
      <c r="K55">
        <v>11.21</v>
      </c>
      <c r="L55">
        <v>58</v>
      </c>
      <c r="M55">
        <v>79.45</v>
      </c>
      <c r="N55">
        <v>16.489999999999998</v>
      </c>
      <c r="O55">
        <v>6</v>
      </c>
      <c r="P55">
        <v>4.88</v>
      </c>
      <c r="Q55">
        <v>4.83</v>
      </c>
      <c r="R55">
        <v>56.81</v>
      </c>
      <c r="S55">
        <v>113.42</v>
      </c>
      <c r="T55">
        <v>227.20999999999998</v>
      </c>
      <c r="U55">
        <v>0.27300000000000002</v>
      </c>
      <c r="V55">
        <v>138.83000000000001</v>
      </c>
    </row>
    <row r="56" spans="1:22">
      <c r="A56" t="s">
        <v>69</v>
      </c>
      <c r="B56" t="s">
        <v>267</v>
      </c>
      <c r="C56">
        <f>(G56*'Points System'!$B$17)+(H56*'Points System'!$B$4)+(I56*'Points System'!$B$5)+(J56*'Points System'!$B$6)+(K56*'Points System'!$B$7)+(L56*'Points System'!$B$3)+(M56*'Points System'!$B$2)+(N56*'Points System'!$B$11)+(O56*'Points System'!$B$12)+(P56*'Points System'!$B$10)+(Q56*'Points System'!$B$13)+(R56*'Points System'!$B$8)+(S56*'Points System'!$B$9)+(T56*'Points System'!$B$14)+(E56*'Points System'!$B$15)</f>
        <v>335.35999999999996</v>
      </c>
      <c r="D56">
        <f t="shared" si="0"/>
        <v>0.56026864025928447</v>
      </c>
      <c r="E56">
        <v>562.29999999999995</v>
      </c>
      <c r="F56">
        <v>598.57000000000005</v>
      </c>
      <c r="G56">
        <v>157.11000000000001</v>
      </c>
      <c r="H56">
        <v>112.09</v>
      </c>
      <c r="I56">
        <v>30.97</v>
      </c>
      <c r="J56">
        <v>2.41</v>
      </c>
      <c r="K56">
        <v>12.65</v>
      </c>
      <c r="L56">
        <v>67.06</v>
      </c>
      <c r="M56">
        <v>70.25</v>
      </c>
      <c r="N56">
        <v>4.16</v>
      </c>
      <c r="O56">
        <v>1.68</v>
      </c>
      <c r="P56">
        <v>2.5299999999999998</v>
      </c>
      <c r="Q56">
        <v>5.53</v>
      </c>
      <c r="R56">
        <v>39.57</v>
      </c>
      <c r="S56">
        <v>78.39</v>
      </c>
      <c r="T56">
        <v>231.85999999999999</v>
      </c>
      <c r="U56">
        <v>0.28100000000000003</v>
      </c>
      <c r="V56">
        <v>140.66999999999999</v>
      </c>
    </row>
    <row r="57" spans="1:22">
      <c r="A57" t="s">
        <v>77</v>
      </c>
      <c r="B57" t="s">
        <v>270</v>
      </c>
      <c r="C57">
        <f>(G57*'Points System'!$B$17)+(H57*'Points System'!$B$4)+(I57*'Points System'!$B$5)+(J57*'Points System'!$B$6)+(K57*'Points System'!$B$7)+(L57*'Points System'!$B$3)+(M57*'Points System'!$B$2)+(N57*'Points System'!$B$11)+(O57*'Points System'!$B$12)+(P57*'Points System'!$B$10)+(Q57*'Points System'!$B$13)+(R57*'Points System'!$B$8)+(S57*'Points System'!$B$9)+(T57*'Points System'!$B$14)+(E57*'Points System'!$B$15)</f>
        <v>321.18000000000006</v>
      </c>
      <c r="D57">
        <f t="shared" si="0"/>
        <v>0.53339754874281742</v>
      </c>
      <c r="E57">
        <v>558.4</v>
      </c>
      <c r="F57">
        <v>602.14</v>
      </c>
      <c r="G57">
        <v>156.88999999999999</v>
      </c>
      <c r="H57">
        <v>111.98</v>
      </c>
      <c r="I57">
        <v>27.26</v>
      </c>
      <c r="J57">
        <v>5.5</v>
      </c>
      <c r="K57">
        <v>12.95</v>
      </c>
      <c r="L57">
        <v>63.11</v>
      </c>
      <c r="M57">
        <v>70.27</v>
      </c>
      <c r="N57">
        <v>17.53</v>
      </c>
      <c r="O57">
        <v>6.9</v>
      </c>
      <c r="P57">
        <v>2.2999999999999998</v>
      </c>
      <c r="Q57">
        <v>5.57</v>
      </c>
      <c r="R57">
        <v>41.05</v>
      </c>
      <c r="S57">
        <v>100.98</v>
      </c>
      <c r="T57">
        <v>234.8</v>
      </c>
      <c r="U57">
        <v>0.28199999999999997</v>
      </c>
      <c r="V57">
        <v>130.66999999999999</v>
      </c>
    </row>
    <row r="58" spans="1:22">
      <c r="A58" t="s">
        <v>72</v>
      </c>
      <c r="B58" t="s">
        <v>270</v>
      </c>
      <c r="C58">
        <f>(G58*'Points System'!$B$17)+(H58*'Points System'!$B$4)+(I58*'Points System'!$B$5)+(J58*'Points System'!$B$6)+(K58*'Points System'!$B$7)+(L58*'Points System'!$B$3)+(M58*'Points System'!$B$2)+(N58*'Points System'!$B$11)+(O58*'Points System'!$B$12)+(P58*'Points System'!$B$10)+(Q58*'Points System'!$B$13)+(R58*'Points System'!$B$8)+(S58*'Points System'!$B$9)+(T58*'Points System'!$B$14)+(E58*'Points System'!$B$15)</f>
        <v>332.23999999999995</v>
      </c>
      <c r="D58">
        <f t="shared" si="0"/>
        <v>0.52844713779007801</v>
      </c>
      <c r="E58">
        <v>581.9</v>
      </c>
      <c r="F58">
        <v>628.71</v>
      </c>
      <c r="G58">
        <v>168.51</v>
      </c>
      <c r="H58">
        <v>121.6</v>
      </c>
      <c r="I58">
        <v>32.96</v>
      </c>
      <c r="J58">
        <v>2.74</v>
      </c>
      <c r="K58">
        <v>12.46</v>
      </c>
      <c r="L58">
        <v>71.650000000000006</v>
      </c>
      <c r="M58">
        <v>75.25</v>
      </c>
      <c r="N58">
        <v>7.45</v>
      </c>
      <c r="O58">
        <v>2.72</v>
      </c>
      <c r="P58">
        <v>5.07</v>
      </c>
      <c r="Q58">
        <v>4.5999999999999996</v>
      </c>
      <c r="R58">
        <v>39.020000000000003</v>
      </c>
      <c r="S58">
        <v>109.06</v>
      </c>
      <c r="T58">
        <v>245.57999999999998</v>
      </c>
      <c r="U58">
        <v>0.28899999999999998</v>
      </c>
      <c r="V58">
        <v>150</v>
      </c>
    </row>
    <row r="59" spans="1:22">
      <c r="A59" t="s">
        <v>71</v>
      </c>
      <c r="B59" t="s">
        <v>7</v>
      </c>
      <c r="C59">
        <f>(G59*'Points System'!$B$17)+(H59*'Points System'!$B$4)+(I59*'Points System'!$B$5)+(J59*'Points System'!$B$6)+(K59*'Points System'!$B$7)+(L59*'Points System'!$B$3)+(M59*'Points System'!$B$2)+(N59*'Points System'!$B$11)+(O59*'Points System'!$B$12)+(P59*'Points System'!$B$10)+(Q59*'Points System'!$B$13)+(R59*'Points System'!$B$8)+(S59*'Points System'!$B$9)+(T59*'Points System'!$B$14)+(E59*'Points System'!$B$15)</f>
        <v>333.17000000000007</v>
      </c>
      <c r="D59">
        <f t="shared" si="0"/>
        <v>0.61035796724434843</v>
      </c>
      <c r="E59">
        <v>497.9</v>
      </c>
      <c r="F59">
        <v>545.86</v>
      </c>
      <c r="G59">
        <v>135.18</v>
      </c>
      <c r="H59">
        <v>86.92</v>
      </c>
      <c r="I59">
        <v>31.41</v>
      </c>
      <c r="J59">
        <v>2.74</v>
      </c>
      <c r="K59">
        <v>12.21</v>
      </c>
      <c r="L59">
        <v>56.62</v>
      </c>
      <c r="M59">
        <v>75.14</v>
      </c>
      <c r="N59">
        <v>6.48</v>
      </c>
      <c r="O59">
        <v>3.27</v>
      </c>
      <c r="P59">
        <v>2.97</v>
      </c>
      <c r="Q59">
        <v>3.97</v>
      </c>
      <c r="R59">
        <v>63.9</v>
      </c>
      <c r="S59">
        <v>75.47</v>
      </c>
      <c r="T59">
        <v>206.8</v>
      </c>
      <c r="U59">
        <v>0.27100000000000002</v>
      </c>
      <c r="V59">
        <v>126.83</v>
      </c>
    </row>
    <row r="60" spans="1:22">
      <c r="A60" t="s">
        <v>87</v>
      </c>
      <c r="B60" t="s">
        <v>267</v>
      </c>
      <c r="C60">
        <f>(G60*'Points System'!$B$17)+(H60*'Points System'!$B$4)+(I60*'Points System'!$B$5)+(J60*'Points System'!$B$6)+(K60*'Points System'!$B$7)+(L60*'Points System'!$B$3)+(M60*'Points System'!$B$2)+(N60*'Points System'!$B$11)+(O60*'Points System'!$B$12)+(P60*'Points System'!$B$10)+(Q60*'Points System'!$B$13)+(R60*'Points System'!$B$8)+(S60*'Points System'!$B$9)+(T60*'Points System'!$B$14)+(E60*'Points System'!$B$15)</f>
        <v>313.47000000000003</v>
      </c>
      <c r="D60">
        <f t="shared" si="0"/>
        <v>0.51862084939529818</v>
      </c>
      <c r="E60">
        <v>546.70000000000005</v>
      </c>
      <c r="F60">
        <v>604.42999999999995</v>
      </c>
      <c r="G60">
        <v>141.27000000000001</v>
      </c>
      <c r="H60">
        <v>95.36</v>
      </c>
      <c r="I60">
        <v>29.45</v>
      </c>
      <c r="J60">
        <v>4.37</v>
      </c>
      <c r="K60">
        <v>12.03</v>
      </c>
      <c r="L60">
        <v>57.45</v>
      </c>
      <c r="M60">
        <v>79.650000000000006</v>
      </c>
      <c r="N60">
        <v>25.68</v>
      </c>
      <c r="O60">
        <v>9.56</v>
      </c>
      <c r="P60">
        <v>2.4300000000000002</v>
      </c>
      <c r="Q60">
        <v>2.73</v>
      </c>
      <c r="R60">
        <v>53.06</v>
      </c>
      <c r="S60">
        <v>110.73</v>
      </c>
      <c r="T60">
        <v>215.49</v>
      </c>
      <c r="U60">
        <v>0.25900000000000001</v>
      </c>
      <c r="V60">
        <v>145.83000000000001</v>
      </c>
    </row>
    <row r="61" spans="1:22">
      <c r="A61" t="s">
        <v>74</v>
      </c>
      <c r="B61" t="s">
        <v>268</v>
      </c>
      <c r="C61">
        <f>(G61*'Points System'!$B$17)+(H61*'Points System'!$B$4)+(I61*'Points System'!$B$5)+(J61*'Points System'!$B$6)+(K61*'Points System'!$B$7)+(L61*'Points System'!$B$3)+(M61*'Points System'!$B$2)+(N61*'Points System'!$B$11)+(O61*'Points System'!$B$12)+(P61*'Points System'!$B$10)+(Q61*'Points System'!$B$13)+(R61*'Points System'!$B$8)+(S61*'Points System'!$B$9)+(T61*'Points System'!$B$14)+(E61*'Points System'!$B$15)</f>
        <v>329.76</v>
      </c>
      <c r="D61">
        <f t="shared" si="0"/>
        <v>0.58602121874500179</v>
      </c>
      <c r="E61">
        <v>519.79999999999995</v>
      </c>
      <c r="F61">
        <v>562.71</v>
      </c>
      <c r="G61">
        <v>140.79</v>
      </c>
      <c r="H61">
        <v>89.54</v>
      </c>
      <c r="I61">
        <v>30.76</v>
      </c>
      <c r="J61">
        <v>1.04</v>
      </c>
      <c r="K61">
        <v>19.010000000000002</v>
      </c>
      <c r="L61">
        <v>81.209999999999994</v>
      </c>
      <c r="M61">
        <v>64.5</v>
      </c>
      <c r="N61">
        <v>0.9</v>
      </c>
      <c r="O61">
        <v>0.4</v>
      </c>
      <c r="P61">
        <v>5.78</v>
      </c>
      <c r="Q61">
        <v>3.77</v>
      </c>
      <c r="R61">
        <v>47.26</v>
      </c>
      <c r="S61">
        <v>99.71</v>
      </c>
      <c r="T61">
        <v>230.22000000000003</v>
      </c>
      <c r="U61">
        <v>0.27100000000000002</v>
      </c>
      <c r="V61">
        <v>140.33000000000001</v>
      </c>
    </row>
    <row r="62" spans="1:22">
      <c r="A62" t="s">
        <v>85</v>
      </c>
      <c r="B62" t="s">
        <v>7</v>
      </c>
      <c r="C62">
        <f>(G62*'Points System'!$B$17)+(H62*'Points System'!$B$4)+(I62*'Points System'!$B$5)+(J62*'Points System'!$B$6)+(K62*'Points System'!$B$7)+(L62*'Points System'!$B$3)+(M62*'Points System'!$B$2)+(N62*'Points System'!$B$11)+(O62*'Points System'!$B$12)+(P62*'Points System'!$B$10)+(Q62*'Points System'!$B$13)+(R62*'Points System'!$B$8)+(S62*'Points System'!$B$9)+(T62*'Points System'!$B$14)+(E62*'Points System'!$B$15)</f>
        <v>323</v>
      </c>
      <c r="D62">
        <f t="shared" si="0"/>
        <v>0.5785523652581992</v>
      </c>
      <c r="E62">
        <v>511.7</v>
      </c>
      <c r="F62">
        <v>558.29</v>
      </c>
      <c r="G62">
        <v>136.85</v>
      </c>
      <c r="H62">
        <v>84.22</v>
      </c>
      <c r="I62">
        <v>25.78</v>
      </c>
      <c r="J62">
        <v>8.7899999999999991</v>
      </c>
      <c r="K62">
        <v>17.88</v>
      </c>
      <c r="L62">
        <v>71.099999999999994</v>
      </c>
      <c r="M62">
        <v>66.48</v>
      </c>
      <c r="N62">
        <v>9.0500000000000007</v>
      </c>
      <c r="O62">
        <v>6.72</v>
      </c>
      <c r="P62">
        <v>10</v>
      </c>
      <c r="Q62">
        <v>4.37</v>
      </c>
      <c r="R62">
        <v>30.03</v>
      </c>
      <c r="S62">
        <v>90.61</v>
      </c>
      <c r="T62">
        <v>233.67000000000002</v>
      </c>
      <c r="U62">
        <v>0.26700000000000002</v>
      </c>
      <c r="V62">
        <v>140</v>
      </c>
    </row>
    <row r="63" spans="1:22">
      <c r="A63" t="s">
        <v>82</v>
      </c>
      <c r="B63" t="s">
        <v>7</v>
      </c>
      <c r="C63">
        <f>(G63*'Points System'!$B$17)+(H63*'Points System'!$B$4)+(I63*'Points System'!$B$5)+(J63*'Points System'!$B$6)+(K63*'Points System'!$B$7)+(L63*'Points System'!$B$3)+(M63*'Points System'!$B$2)+(N63*'Points System'!$B$11)+(O63*'Points System'!$B$12)+(P63*'Points System'!$B$10)+(Q63*'Points System'!$B$13)+(R63*'Points System'!$B$8)+(S63*'Points System'!$B$9)+(T63*'Points System'!$B$14)+(E63*'Points System'!$B$15)</f>
        <v>323.22999999999996</v>
      </c>
      <c r="D63">
        <f t="shared" si="0"/>
        <v>0.57941060481124285</v>
      </c>
      <c r="E63">
        <v>517.5</v>
      </c>
      <c r="F63">
        <v>557.86</v>
      </c>
      <c r="G63">
        <v>141.97999999999999</v>
      </c>
      <c r="H63">
        <v>93.16</v>
      </c>
      <c r="I63">
        <v>31.21</v>
      </c>
      <c r="J63">
        <v>2.65</v>
      </c>
      <c r="K63">
        <v>14.39</v>
      </c>
      <c r="L63">
        <v>60.29</v>
      </c>
      <c r="M63">
        <v>80.02</v>
      </c>
      <c r="N63">
        <v>6.99</v>
      </c>
      <c r="O63">
        <v>2.66</v>
      </c>
      <c r="P63">
        <v>5.93</v>
      </c>
      <c r="Q63">
        <v>4.2300000000000004</v>
      </c>
      <c r="R63">
        <v>54.5</v>
      </c>
      <c r="S63">
        <v>102.93</v>
      </c>
      <c r="T63">
        <v>221.08999999999997</v>
      </c>
      <c r="U63">
        <v>0.27400000000000002</v>
      </c>
      <c r="V63">
        <v>127.33</v>
      </c>
    </row>
    <row r="64" spans="1:22">
      <c r="A64" t="s">
        <v>76</v>
      </c>
      <c r="B64" t="s">
        <v>8</v>
      </c>
      <c r="C64">
        <f>(G64*'Points System'!$B$17)+(H64*'Points System'!$B$4)+(I64*'Points System'!$B$5)+(J64*'Points System'!$B$6)+(K64*'Points System'!$B$7)+(L64*'Points System'!$B$3)+(M64*'Points System'!$B$2)+(N64*'Points System'!$B$11)+(O64*'Points System'!$B$12)+(P64*'Points System'!$B$10)+(Q64*'Points System'!$B$13)+(R64*'Points System'!$B$8)+(S64*'Points System'!$B$9)+(T64*'Points System'!$B$14)+(E64*'Points System'!$B$15)</f>
        <v>326.9799999999999</v>
      </c>
      <c r="D64">
        <f t="shared" si="0"/>
        <v>0.57135368432088618</v>
      </c>
      <c r="E64">
        <v>526.79999999999995</v>
      </c>
      <c r="F64">
        <v>572.29</v>
      </c>
      <c r="G64">
        <v>136.25</v>
      </c>
      <c r="H64">
        <v>86.61</v>
      </c>
      <c r="I64">
        <v>29.82</v>
      </c>
      <c r="J64">
        <v>1.1399999999999999</v>
      </c>
      <c r="K64">
        <v>19.54</v>
      </c>
      <c r="L64">
        <v>71.56</v>
      </c>
      <c r="M64">
        <v>63.28</v>
      </c>
      <c r="N64">
        <v>1.96</v>
      </c>
      <c r="O64">
        <v>1.86</v>
      </c>
      <c r="P64">
        <v>7.42</v>
      </c>
      <c r="Q64">
        <v>4.17</v>
      </c>
      <c r="R64">
        <v>40.700000000000003</v>
      </c>
      <c r="S64">
        <v>83.91</v>
      </c>
      <c r="T64">
        <v>227.82999999999998</v>
      </c>
      <c r="U64">
        <v>0.25900000000000001</v>
      </c>
      <c r="V64">
        <v>145.66999999999999</v>
      </c>
    </row>
    <row r="65" spans="1:22">
      <c r="A65" t="s">
        <v>92</v>
      </c>
      <c r="B65" t="s">
        <v>267</v>
      </c>
      <c r="C65">
        <f>(G65*'Points System'!$B$17)+(H65*'Points System'!$B$4)+(I65*'Points System'!$B$5)+(J65*'Points System'!$B$6)+(K65*'Points System'!$B$7)+(L65*'Points System'!$B$3)+(M65*'Points System'!$B$2)+(N65*'Points System'!$B$11)+(O65*'Points System'!$B$12)+(P65*'Points System'!$B$10)+(Q65*'Points System'!$B$13)+(R65*'Points System'!$B$8)+(S65*'Points System'!$B$9)+(T65*'Points System'!$B$14)+(E65*'Points System'!$B$15)</f>
        <v>310.37</v>
      </c>
      <c r="D65">
        <f t="shared" si="0"/>
        <v>0.53499155376288487</v>
      </c>
      <c r="E65">
        <v>543.1</v>
      </c>
      <c r="F65">
        <v>580.14</v>
      </c>
      <c r="G65">
        <v>145</v>
      </c>
      <c r="H65">
        <v>92.04</v>
      </c>
      <c r="I65">
        <v>30.08</v>
      </c>
      <c r="J65">
        <v>2.59</v>
      </c>
      <c r="K65">
        <v>21.29</v>
      </c>
      <c r="L65">
        <v>82.48</v>
      </c>
      <c r="M65">
        <v>72.040000000000006</v>
      </c>
      <c r="N65">
        <v>9.5399999999999991</v>
      </c>
      <c r="O65">
        <v>3.06</v>
      </c>
      <c r="P65">
        <v>3.5</v>
      </c>
      <c r="Q65">
        <v>5.23</v>
      </c>
      <c r="R65">
        <v>42.46</v>
      </c>
      <c r="S65">
        <v>141.72</v>
      </c>
      <c r="T65">
        <v>245.13</v>
      </c>
      <c r="U65">
        <v>0.26700000000000002</v>
      </c>
      <c r="V65">
        <v>142.5</v>
      </c>
    </row>
    <row r="66" spans="1:22">
      <c r="A66" t="s">
        <v>83</v>
      </c>
      <c r="B66" t="s">
        <v>8</v>
      </c>
      <c r="C66">
        <f>(G66*'Points System'!$B$17)+(H66*'Points System'!$B$4)+(I66*'Points System'!$B$5)+(J66*'Points System'!$B$6)+(K66*'Points System'!$B$7)+(L66*'Points System'!$B$3)+(M66*'Points System'!$B$2)+(N66*'Points System'!$B$11)+(O66*'Points System'!$B$12)+(P66*'Points System'!$B$10)+(Q66*'Points System'!$B$13)+(R66*'Points System'!$B$8)+(S66*'Points System'!$B$9)+(T66*'Points System'!$B$14)+(E66*'Points System'!$B$15)</f>
        <v>320.52</v>
      </c>
      <c r="D66">
        <f t="shared" ref="D66:D129" si="1">C66/F66</f>
        <v>0.60540581379974689</v>
      </c>
      <c r="E66">
        <v>499.6</v>
      </c>
      <c r="F66">
        <v>529.42999999999995</v>
      </c>
      <c r="G66">
        <v>134.76</v>
      </c>
      <c r="H66">
        <v>79.48</v>
      </c>
      <c r="I66">
        <v>30.89</v>
      </c>
      <c r="J66">
        <v>2.11</v>
      </c>
      <c r="K66">
        <v>20.420000000000002</v>
      </c>
      <c r="L66">
        <v>75.31</v>
      </c>
      <c r="M66">
        <v>67.2</v>
      </c>
      <c r="N66">
        <v>2.4900000000000002</v>
      </c>
      <c r="O66">
        <v>1.3</v>
      </c>
      <c r="P66">
        <v>3.93</v>
      </c>
      <c r="Q66">
        <v>2.9</v>
      </c>
      <c r="R66">
        <v>35.270000000000003</v>
      </c>
      <c r="S66">
        <v>91.65</v>
      </c>
      <c r="T66">
        <v>229.27</v>
      </c>
      <c r="U66">
        <v>0.26900000000000002</v>
      </c>
      <c r="V66">
        <v>117.5</v>
      </c>
    </row>
    <row r="67" spans="1:22">
      <c r="A67" t="s">
        <v>86</v>
      </c>
      <c r="B67" t="s">
        <v>267</v>
      </c>
      <c r="C67">
        <f>(G67*'Points System'!$B$17)+(H67*'Points System'!$B$4)+(I67*'Points System'!$B$5)+(J67*'Points System'!$B$6)+(K67*'Points System'!$B$7)+(L67*'Points System'!$B$3)+(M67*'Points System'!$B$2)+(N67*'Points System'!$B$11)+(O67*'Points System'!$B$12)+(P67*'Points System'!$B$10)+(Q67*'Points System'!$B$13)+(R67*'Points System'!$B$8)+(S67*'Points System'!$B$9)+(T67*'Points System'!$B$14)+(E67*'Points System'!$B$15)</f>
        <v>315.12</v>
      </c>
      <c r="D67">
        <f t="shared" si="1"/>
        <v>0.53293646095824387</v>
      </c>
      <c r="E67">
        <v>567.1</v>
      </c>
      <c r="F67">
        <v>591.29</v>
      </c>
      <c r="G67">
        <v>171.48</v>
      </c>
      <c r="H67">
        <v>145.78</v>
      </c>
      <c r="I67">
        <v>19.12</v>
      </c>
      <c r="J67">
        <v>5.53</v>
      </c>
      <c r="K67">
        <v>2.4300000000000002</v>
      </c>
      <c r="L67">
        <v>39.56</v>
      </c>
      <c r="M67">
        <v>73.98</v>
      </c>
      <c r="N67">
        <v>32.24</v>
      </c>
      <c r="O67">
        <v>7.82</v>
      </c>
      <c r="P67">
        <v>2.65</v>
      </c>
      <c r="Q67">
        <v>2.6</v>
      </c>
      <c r="R67">
        <v>26.17</v>
      </c>
      <c r="S67">
        <v>61.99</v>
      </c>
      <c r="T67">
        <v>210.33</v>
      </c>
      <c r="U67">
        <v>0.30299999999999999</v>
      </c>
      <c r="V67">
        <v>142.33000000000001</v>
      </c>
    </row>
    <row r="68" spans="1:22">
      <c r="A68" t="s">
        <v>93</v>
      </c>
      <c r="B68" t="s">
        <v>267</v>
      </c>
      <c r="C68">
        <f>(G68*'Points System'!$B$17)+(H68*'Points System'!$B$4)+(I68*'Points System'!$B$5)+(J68*'Points System'!$B$6)+(K68*'Points System'!$B$7)+(L68*'Points System'!$B$3)+(M68*'Points System'!$B$2)+(N68*'Points System'!$B$11)+(O68*'Points System'!$B$12)+(P68*'Points System'!$B$10)+(Q68*'Points System'!$B$13)+(R68*'Points System'!$B$8)+(S68*'Points System'!$B$9)+(T68*'Points System'!$B$14)+(E68*'Points System'!$B$15)</f>
        <v>309.03000000000014</v>
      </c>
      <c r="D68">
        <f t="shared" si="1"/>
        <v>0.54987544483985795</v>
      </c>
      <c r="E68">
        <v>527.1</v>
      </c>
      <c r="F68">
        <v>562</v>
      </c>
      <c r="G68">
        <v>140.83000000000001</v>
      </c>
      <c r="H68">
        <v>103.12</v>
      </c>
      <c r="I68">
        <v>22.96</v>
      </c>
      <c r="J68">
        <v>3.74</v>
      </c>
      <c r="K68">
        <v>11.92</v>
      </c>
      <c r="L68">
        <v>51.39</v>
      </c>
      <c r="M68">
        <v>75.31</v>
      </c>
      <c r="N68">
        <v>27.78</v>
      </c>
      <c r="O68">
        <v>6.53</v>
      </c>
      <c r="P68">
        <v>5.17</v>
      </c>
      <c r="Q68">
        <v>3.73</v>
      </c>
      <c r="R68">
        <v>42.05</v>
      </c>
      <c r="S68">
        <v>94.08</v>
      </c>
      <c r="T68">
        <v>207.94000000000003</v>
      </c>
      <c r="U68">
        <v>0.26700000000000002</v>
      </c>
      <c r="V68">
        <v>126.17</v>
      </c>
    </row>
    <row r="69" spans="1:22">
      <c r="A69" t="s">
        <v>75</v>
      </c>
      <c r="B69" t="s">
        <v>7</v>
      </c>
      <c r="C69">
        <f>(G69*'Points System'!$B$17)+(H69*'Points System'!$B$4)+(I69*'Points System'!$B$5)+(J69*'Points System'!$B$6)+(K69*'Points System'!$B$7)+(L69*'Points System'!$B$3)+(M69*'Points System'!$B$2)+(N69*'Points System'!$B$11)+(O69*'Points System'!$B$12)+(P69*'Points System'!$B$10)+(Q69*'Points System'!$B$13)+(R69*'Points System'!$B$8)+(S69*'Points System'!$B$9)+(T69*'Points System'!$B$14)+(E69*'Points System'!$B$15)</f>
        <v>323.10000000000002</v>
      </c>
      <c r="D69">
        <f t="shared" si="1"/>
        <v>0.59315966293991296</v>
      </c>
      <c r="E69">
        <v>507.9</v>
      </c>
      <c r="F69">
        <v>544.71</v>
      </c>
      <c r="G69">
        <v>144.37</v>
      </c>
      <c r="H69">
        <v>102.34</v>
      </c>
      <c r="I69">
        <v>28.92</v>
      </c>
      <c r="J69">
        <v>1.1399999999999999</v>
      </c>
      <c r="K69">
        <v>11.29</v>
      </c>
      <c r="L69">
        <v>60.15</v>
      </c>
      <c r="M69">
        <v>69.34</v>
      </c>
      <c r="N69">
        <v>5.77</v>
      </c>
      <c r="O69">
        <v>3.4</v>
      </c>
      <c r="P69">
        <v>2.5499999999999998</v>
      </c>
      <c r="Q69">
        <v>4.2</v>
      </c>
      <c r="R69">
        <v>48.9</v>
      </c>
      <c r="S69">
        <v>68.97</v>
      </c>
      <c r="T69">
        <v>208.76</v>
      </c>
      <c r="U69">
        <v>0.28299999999999997</v>
      </c>
      <c r="V69">
        <v>119.67</v>
      </c>
    </row>
    <row r="70" spans="1:22">
      <c r="A70" t="s">
        <v>89</v>
      </c>
      <c r="B70" t="s">
        <v>267</v>
      </c>
      <c r="C70">
        <f>(G70*'Points System'!$B$17)+(H70*'Points System'!$B$4)+(I70*'Points System'!$B$5)+(J70*'Points System'!$B$6)+(K70*'Points System'!$B$7)+(L70*'Points System'!$B$3)+(M70*'Points System'!$B$2)+(N70*'Points System'!$B$11)+(O70*'Points System'!$B$12)+(P70*'Points System'!$B$10)+(Q70*'Points System'!$B$13)+(R70*'Points System'!$B$8)+(S70*'Points System'!$B$9)+(T70*'Points System'!$B$14)+(E70*'Points System'!$B$15)</f>
        <v>316.41999999999996</v>
      </c>
      <c r="D70">
        <f t="shared" si="1"/>
        <v>0.59286878641959107</v>
      </c>
      <c r="E70">
        <v>489.6</v>
      </c>
      <c r="F70">
        <v>533.71</v>
      </c>
      <c r="G70">
        <v>137.24</v>
      </c>
      <c r="H70">
        <v>85.02</v>
      </c>
      <c r="I70">
        <v>26.56</v>
      </c>
      <c r="J70">
        <v>5.24</v>
      </c>
      <c r="K70">
        <v>19.02</v>
      </c>
      <c r="L70">
        <v>67.959999999999994</v>
      </c>
      <c r="M70">
        <v>72.930000000000007</v>
      </c>
      <c r="N70">
        <v>8.75</v>
      </c>
      <c r="O70">
        <v>5.8</v>
      </c>
      <c r="P70">
        <v>8.1300000000000008</v>
      </c>
      <c r="Q70">
        <v>2.67</v>
      </c>
      <c r="R70">
        <v>50.4</v>
      </c>
      <c r="S70">
        <v>115.89</v>
      </c>
      <c r="T70">
        <v>229.94</v>
      </c>
      <c r="U70">
        <v>0.28100000000000003</v>
      </c>
      <c r="V70">
        <v>122.67</v>
      </c>
    </row>
    <row r="71" spans="1:22">
      <c r="A71" t="s">
        <v>112</v>
      </c>
      <c r="B71" t="s">
        <v>267</v>
      </c>
      <c r="C71">
        <f>(G71*'Points System'!$B$17)+(H71*'Points System'!$B$4)+(I71*'Points System'!$B$5)+(J71*'Points System'!$B$6)+(K71*'Points System'!$B$7)+(L71*'Points System'!$B$3)+(M71*'Points System'!$B$2)+(N71*'Points System'!$B$11)+(O71*'Points System'!$B$12)+(P71*'Points System'!$B$10)+(Q71*'Points System'!$B$13)+(R71*'Points System'!$B$8)+(S71*'Points System'!$B$9)+(T71*'Points System'!$B$14)+(E71*'Points System'!$B$15)</f>
        <v>302.52</v>
      </c>
      <c r="D71">
        <f t="shared" si="1"/>
        <v>0.55682968580316217</v>
      </c>
      <c r="E71">
        <v>509.7</v>
      </c>
      <c r="F71">
        <v>543.29</v>
      </c>
      <c r="G71">
        <v>133.76</v>
      </c>
      <c r="H71">
        <v>83.3</v>
      </c>
      <c r="I71">
        <v>28.56</v>
      </c>
      <c r="J71">
        <v>3.39</v>
      </c>
      <c r="K71">
        <v>18.53</v>
      </c>
      <c r="L71">
        <v>67.489999999999995</v>
      </c>
      <c r="M71">
        <v>72.94</v>
      </c>
      <c r="N71">
        <v>23.45</v>
      </c>
      <c r="O71">
        <v>8.5399999999999991</v>
      </c>
      <c r="P71">
        <v>10</v>
      </c>
      <c r="Q71">
        <v>3.53</v>
      </c>
      <c r="R71">
        <v>37.17</v>
      </c>
      <c r="S71">
        <v>124.7</v>
      </c>
      <c r="T71">
        <v>224.70999999999998</v>
      </c>
      <c r="U71">
        <v>0.26200000000000001</v>
      </c>
      <c r="V71">
        <v>130</v>
      </c>
    </row>
    <row r="72" spans="1:22">
      <c r="A72" t="s">
        <v>88</v>
      </c>
      <c r="B72" t="s">
        <v>267</v>
      </c>
      <c r="C72">
        <f>(G72*'Points System'!$B$17)+(H72*'Points System'!$B$4)+(I72*'Points System'!$B$5)+(J72*'Points System'!$B$6)+(K72*'Points System'!$B$7)+(L72*'Points System'!$B$3)+(M72*'Points System'!$B$2)+(N72*'Points System'!$B$11)+(O72*'Points System'!$B$12)+(P72*'Points System'!$B$10)+(Q72*'Points System'!$B$13)+(R72*'Points System'!$B$8)+(S72*'Points System'!$B$9)+(T72*'Points System'!$B$14)+(E72*'Points System'!$B$15)</f>
        <v>311.96000000000004</v>
      </c>
      <c r="D72">
        <f t="shared" si="1"/>
        <v>0.56661278311568009</v>
      </c>
      <c r="E72">
        <v>502.4</v>
      </c>
      <c r="F72">
        <v>550.57000000000005</v>
      </c>
      <c r="G72">
        <v>145.86000000000001</v>
      </c>
      <c r="H72">
        <v>96.37</v>
      </c>
      <c r="I72">
        <v>25.26</v>
      </c>
      <c r="J72">
        <v>8.58</v>
      </c>
      <c r="K72">
        <v>15.58</v>
      </c>
      <c r="L72">
        <v>72.040000000000006</v>
      </c>
      <c r="M72">
        <v>64.31</v>
      </c>
      <c r="N72">
        <v>7.82</v>
      </c>
      <c r="O72">
        <v>3.77</v>
      </c>
      <c r="P72">
        <v>3.5</v>
      </c>
      <c r="Q72">
        <v>4.07</v>
      </c>
      <c r="R72">
        <v>39.72</v>
      </c>
      <c r="S72">
        <v>106.61</v>
      </c>
      <c r="T72">
        <v>234.95000000000002</v>
      </c>
      <c r="U72">
        <v>0.28899999999999998</v>
      </c>
      <c r="V72">
        <v>136.5</v>
      </c>
    </row>
    <row r="73" spans="1:22">
      <c r="A73" t="s">
        <v>102</v>
      </c>
      <c r="B73" t="s">
        <v>270</v>
      </c>
      <c r="C73">
        <f>(G73*'Points System'!$B$17)+(H73*'Points System'!$B$4)+(I73*'Points System'!$B$5)+(J73*'Points System'!$B$6)+(K73*'Points System'!$B$7)+(L73*'Points System'!$B$3)+(M73*'Points System'!$B$2)+(N73*'Points System'!$B$11)+(O73*'Points System'!$B$12)+(P73*'Points System'!$B$10)+(Q73*'Points System'!$B$13)+(R73*'Points System'!$B$8)+(S73*'Points System'!$B$9)+(T73*'Points System'!$B$14)+(E73*'Points System'!$B$15)</f>
        <v>303.08000000000004</v>
      </c>
      <c r="D73">
        <f t="shared" si="1"/>
        <v>0.4949942020937792</v>
      </c>
      <c r="E73">
        <v>568.70000000000005</v>
      </c>
      <c r="F73">
        <v>612.29</v>
      </c>
      <c r="G73">
        <v>150.02000000000001</v>
      </c>
      <c r="H73">
        <v>112.48</v>
      </c>
      <c r="I73">
        <v>29.88</v>
      </c>
      <c r="J73">
        <v>2.29</v>
      </c>
      <c r="K73">
        <v>5.54</v>
      </c>
      <c r="L73">
        <v>55.21</v>
      </c>
      <c r="M73">
        <v>66.3</v>
      </c>
      <c r="N73">
        <v>24.84</v>
      </c>
      <c r="O73">
        <v>9.58</v>
      </c>
      <c r="P73">
        <v>3.2</v>
      </c>
      <c r="Q73">
        <v>5.8</v>
      </c>
      <c r="R73">
        <v>44.5</v>
      </c>
      <c r="S73">
        <v>82.66</v>
      </c>
      <c r="T73">
        <v>201.27</v>
      </c>
      <c r="U73">
        <v>0.26600000000000001</v>
      </c>
      <c r="V73">
        <v>151.16999999999999</v>
      </c>
    </row>
    <row r="74" spans="1:22">
      <c r="A74" t="s">
        <v>94</v>
      </c>
      <c r="B74" t="s">
        <v>267</v>
      </c>
      <c r="C74">
        <f>(G74*'Points System'!$B$17)+(H74*'Points System'!$B$4)+(I74*'Points System'!$B$5)+(J74*'Points System'!$B$6)+(K74*'Points System'!$B$7)+(L74*'Points System'!$B$3)+(M74*'Points System'!$B$2)+(N74*'Points System'!$B$11)+(O74*'Points System'!$B$12)+(P74*'Points System'!$B$10)+(Q74*'Points System'!$B$13)+(R74*'Points System'!$B$8)+(S74*'Points System'!$B$9)+(T74*'Points System'!$B$14)+(E74*'Points System'!$B$15)</f>
        <v>306.34000000000003</v>
      </c>
      <c r="D74">
        <f t="shared" si="1"/>
        <v>0.52136766683118607</v>
      </c>
      <c r="E74">
        <v>535.29999999999995</v>
      </c>
      <c r="F74">
        <v>587.57000000000005</v>
      </c>
      <c r="G74">
        <v>153.30000000000001</v>
      </c>
      <c r="H74">
        <v>108.69</v>
      </c>
      <c r="I74">
        <v>30.39</v>
      </c>
      <c r="J74">
        <v>3.95</v>
      </c>
      <c r="K74">
        <v>10.34</v>
      </c>
      <c r="L74">
        <v>54.2</v>
      </c>
      <c r="M74">
        <v>78.02</v>
      </c>
      <c r="N74">
        <v>17.75</v>
      </c>
      <c r="O74">
        <v>5.93</v>
      </c>
      <c r="P74">
        <v>2.87</v>
      </c>
      <c r="Q74">
        <v>2.17</v>
      </c>
      <c r="R74">
        <v>58.85</v>
      </c>
      <c r="S74">
        <v>122.1</v>
      </c>
      <c r="T74">
        <v>222.68</v>
      </c>
      <c r="U74">
        <v>0.28699999999999998</v>
      </c>
      <c r="V74">
        <v>133.66999999999999</v>
      </c>
    </row>
    <row r="75" spans="1:22">
      <c r="A75" t="s">
        <v>98</v>
      </c>
      <c r="B75" t="s">
        <v>268</v>
      </c>
      <c r="C75">
        <f>(G75*'Points System'!$B$17)+(H75*'Points System'!$B$4)+(I75*'Points System'!$B$5)+(J75*'Points System'!$B$6)+(K75*'Points System'!$B$7)+(L75*'Points System'!$B$3)+(M75*'Points System'!$B$2)+(N75*'Points System'!$B$11)+(O75*'Points System'!$B$12)+(P75*'Points System'!$B$10)+(Q75*'Points System'!$B$13)+(R75*'Points System'!$B$8)+(S75*'Points System'!$B$9)+(T75*'Points System'!$B$14)+(E75*'Points System'!$B$15)</f>
        <v>306.54999999999995</v>
      </c>
      <c r="D75">
        <f t="shared" si="1"/>
        <v>0.58074110559618075</v>
      </c>
      <c r="E75">
        <v>477</v>
      </c>
      <c r="F75">
        <v>527.86</v>
      </c>
      <c r="G75">
        <v>122.87</v>
      </c>
      <c r="H75">
        <v>64.239999999999995</v>
      </c>
      <c r="I75">
        <v>26.87</v>
      </c>
      <c r="J75">
        <v>2.08</v>
      </c>
      <c r="K75">
        <v>29</v>
      </c>
      <c r="L75">
        <v>86.26</v>
      </c>
      <c r="M75">
        <v>75.92</v>
      </c>
      <c r="N75">
        <v>3.44</v>
      </c>
      <c r="O75">
        <v>1.98</v>
      </c>
      <c r="P75">
        <v>4.78</v>
      </c>
      <c r="Q75">
        <v>3.03</v>
      </c>
      <c r="R75">
        <v>72.930000000000007</v>
      </c>
      <c r="S75">
        <v>175.02</v>
      </c>
      <c r="T75">
        <v>240.21999999999997</v>
      </c>
      <c r="U75">
        <v>0.25700000000000001</v>
      </c>
      <c r="V75">
        <v>122.17</v>
      </c>
    </row>
    <row r="76" spans="1:22">
      <c r="A76" t="s">
        <v>101</v>
      </c>
      <c r="B76" t="s">
        <v>267</v>
      </c>
      <c r="C76">
        <f>(G76*'Points System'!$B$17)+(H76*'Points System'!$B$4)+(I76*'Points System'!$B$5)+(J76*'Points System'!$B$6)+(K76*'Points System'!$B$7)+(L76*'Points System'!$B$3)+(M76*'Points System'!$B$2)+(N76*'Points System'!$B$11)+(O76*'Points System'!$B$12)+(P76*'Points System'!$B$10)+(Q76*'Points System'!$B$13)+(R76*'Points System'!$B$8)+(S76*'Points System'!$B$9)+(T76*'Points System'!$B$14)+(E76*'Points System'!$B$15)</f>
        <v>305.99999999999994</v>
      </c>
      <c r="D76">
        <f t="shared" si="1"/>
        <v>0.52993436433853447</v>
      </c>
      <c r="E76">
        <v>527.79999999999995</v>
      </c>
      <c r="F76">
        <v>577.42999999999995</v>
      </c>
      <c r="G76">
        <v>135.80000000000001</v>
      </c>
      <c r="H76">
        <v>92.67</v>
      </c>
      <c r="I76">
        <v>25.42</v>
      </c>
      <c r="J76">
        <v>5.1100000000000003</v>
      </c>
      <c r="K76">
        <v>14.06</v>
      </c>
      <c r="L76">
        <v>58.67</v>
      </c>
      <c r="M76">
        <v>81.27</v>
      </c>
      <c r="N76">
        <v>17.329999999999998</v>
      </c>
      <c r="O76">
        <v>5.37</v>
      </c>
      <c r="P76">
        <v>6.08</v>
      </c>
      <c r="Q76">
        <v>3.83</v>
      </c>
      <c r="R76">
        <v>57.36</v>
      </c>
      <c r="S76">
        <v>124.42</v>
      </c>
      <c r="T76">
        <v>215.08</v>
      </c>
      <c r="U76">
        <v>0.25700000000000001</v>
      </c>
      <c r="V76">
        <v>138.83000000000001</v>
      </c>
    </row>
    <row r="77" spans="1:22">
      <c r="A77" t="s">
        <v>90</v>
      </c>
      <c r="B77" t="s">
        <v>267</v>
      </c>
      <c r="C77">
        <f>(G77*'Points System'!$B$17)+(H77*'Points System'!$B$4)+(I77*'Points System'!$B$5)+(J77*'Points System'!$B$6)+(K77*'Points System'!$B$7)+(L77*'Points System'!$B$3)+(M77*'Points System'!$B$2)+(N77*'Points System'!$B$11)+(O77*'Points System'!$B$12)+(P77*'Points System'!$B$10)+(Q77*'Points System'!$B$13)+(R77*'Points System'!$B$8)+(S77*'Points System'!$B$9)+(T77*'Points System'!$B$14)+(E77*'Points System'!$B$15)</f>
        <v>310.66000000000003</v>
      </c>
      <c r="D77">
        <f t="shared" si="1"/>
        <v>0.5237549313821358</v>
      </c>
      <c r="E77">
        <v>556.70000000000005</v>
      </c>
      <c r="F77">
        <v>593.14</v>
      </c>
      <c r="G77">
        <v>145.22999999999999</v>
      </c>
      <c r="H77">
        <v>95.69</v>
      </c>
      <c r="I77">
        <v>25.12</v>
      </c>
      <c r="J77">
        <v>2.88</v>
      </c>
      <c r="K77">
        <v>21.51</v>
      </c>
      <c r="L77">
        <v>72.81</v>
      </c>
      <c r="M77">
        <v>80.209999999999994</v>
      </c>
      <c r="N77">
        <v>5.04</v>
      </c>
      <c r="O77">
        <v>2.67</v>
      </c>
      <c r="P77">
        <v>3.48</v>
      </c>
      <c r="Q77">
        <v>3.83</v>
      </c>
      <c r="R77">
        <v>44.98</v>
      </c>
      <c r="S77">
        <v>133.80000000000001</v>
      </c>
      <c r="T77">
        <v>240.61</v>
      </c>
      <c r="U77">
        <v>0.25900000000000001</v>
      </c>
      <c r="V77">
        <v>139.33000000000001</v>
      </c>
    </row>
    <row r="78" spans="1:22">
      <c r="A78" t="s">
        <v>96</v>
      </c>
      <c r="B78" t="s">
        <v>267</v>
      </c>
      <c r="C78">
        <f>(G78*'Points System'!$B$17)+(H78*'Points System'!$B$4)+(I78*'Points System'!$B$5)+(J78*'Points System'!$B$6)+(K78*'Points System'!$B$7)+(L78*'Points System'!$B$3)+(M78*'Points System'!$B$2)+(N78*'Points System'!$B$11)+(O78*'Points System'!$B$12)+(P78*'Points System'!$B$10)+(Q78*'Points System'!$B$13)+(R78*'Points System'!$B$8)+(S78*'Points System'!$B$9)+(T78*'Points System'!$B$14)+(E78*'Points System'!$B$15)</f>
        <v>308.22000000000003</v>
      </c>
      <c r="D78">
        <f t="shared" si="1"/>
        <v>0.53709964102742835</v>
      </c>
      <c r="E78">
        <v>510.9</v>
      </c>
      <c r="F78">
        <v>573.86</v>
      </c>
      <c r="G78">
        <v>123.61</v>
      </c>
      <c r="H78">
        <v>75.290000000000006</v>
      </c>
      <c r="I78">
        <v>25.38</v>
      </c>
      <c r="J78">
        <v>2.0699999999999998</v>
      </c>
      <c r="K78">
        <v>21.3</v>
      </c>
      <c r="L78">
        <v>61.68</v>
      </c>
      <c r="M78">
        <v>78.89</v>
      </c>
      <c r="N78">
        <v>9.23</v>
      </c>
      <c r="O78">
        <v>3.96</v>
      </c>
      <c r="P78">
        <v>5.08</v>
      </c>
      <c r="Q78">
        <v>3.63</v>
      </c>
      <c r="R78">
        <v>73.61</v>
      </c>
      <c r="S78">
        <v>133.77000000000001</v>
      </c>
      <c r="T78">
        <v>217.46000000000004</v>
      </c>
      <c r="U78">
        <v>0.24</v>
      </c>
      <c r="V78">
        <v>136.16999999999999</v>
      </c>
    </row>
    <row r="79" spans="1:22">
      <c r="A79" t="s">
        <v>109</v>
      </c>
      <c r="B79" t="s">
        <v>267</v>
      </c>
      <c r="C79">
        <f>(G79*'Points System'!$B$17)+(H79*'Points System'!$B$4)+(I79*'Points System'!$B$5)+(J79*'Points System'!$B$6)+(K79*'Points System'!$B$7)+(L79*'Points System'!$B$3)+(M79*'Points System'!$B$2)+(N79*'Points System'!$B$11)+(O79*'Points System'!$B$12)+(P79*'Points System'!$B$10)+(Q79*'Points System'!$B$13)+(R79*'Points System'!$B$8)+(S79*'Points System'!$B$9)+(T79*'Points System'!$B$14)+(E79*'Points System'!$B$15)</f>
        <v>300.23</v>
      </c>
      <c r="D79">
        <f t="shared" si="1"/>
        <v>0.52923548802199938</v>
      </c>
      <c r="E79">
        <v>536.20000000000005</v>
      </c>
      <c r="F79">
        <v>567.29</v>
      </c>
      <c r="G79">
        <v>146.28</v>
      </c>
      <c r="H79">
        <v>100.4</v>
      </c>
      <c r="I79">
        <v>31.28</v>
      </c>
      <c r="J79">
        <v>2.54</v>
      </c>
      <c r="K79">
        <v>12</v>
      </c>
      <c r="L79">
        <v>57.77</v>
      </c>
      <c r="M79">
        <v>66.98</v>
      </c>
      <c r="N79">
        <v>19.940000000000001</v>
      </c>
      <c r="O79">
        <v>6.1</v>
      </c>
      <c r="P79">
        <v>5.45</v>
      </c>
      <c r="Q79">
        <v>3.87</v>
      </c>
      <c r="R79">
        <v>26.94</v>
      </c>
      <c r="S79">
        <v>89.33</v>
      </c>
      <c r="T79">
        <v>218.58</v>
      </c>
      <c r="U79">
        <v>0.27300000000000002</v>
      </c>
      <c r="V79">
        <v>148.16999999999999</v>
      </c>
    </row>
    <row r="80" spans="1:22">
      <c r="A80" t="s">
        <v>91</v>
      </c>
      <c r="B80" t="s">
        <v>267</v>
      </c>
      <c r="C80">
        <f>(G80*'Points System'!$B$17)+(H80*'Points System'!$B$4)+(I80*'Points System'!$B$5)+(J80*'Points System'!$B$6)+(K80*'Points System'!$B$7)+(L80*'Points System'!$B$3)+(M80*'Points System'!$B$2)+(N80*'Points System'!$B$11)+(O80*'Points System'!$B$12)+(P80*'Points System'!$B$10)+(Q80*'Points System'!$B$13)+(R80*'Points System'!$B$8)+(S80*'Points System'!$B$9)+(T80*'Points System'!$B$14)+(E80*'Points System'!$B$15)</f>
        <v>320.51</v>
      </c>
      <c r="D80">
        <f t="shared" si="1"/>
        <v>0.55247009342572484</v>
      </c>
      <c r="E80">
        <v>509.7</v>
      </c>
      <c r="F80">
        <v>580.14</v>
      </c>
      <c r="G80">
        <v>134.99</v>
      </c>
      <c r="H80">
        <v>88.06</v>
      </c>
      <c r="I80">
        <v>26.95</v>
      </c>
      <c r="J80">
        <v>1.92</v>
      </c>
      <c r="K80">
        <v>18.260000000000002</v>
      </c>
      <c r="L80">
        <v>64.75</v>
      </c>
      <c r="M80">
        <v>81.73</v>
      </c>
      <c r="N80">
        <v>5.89</v>
      </c>
      <c r="O80">
        <v>3.6</v>
      </c>
      <c r="P80">
        <v>13.38</v>
      </c>
      <c r="Q80">
        <v>3.73</v>
      </c>
      <c r="R80">
        <v>71.08</v>
      </c>
      <c r="S80">
        <v>133.47999999999999</v>
      </c>
      <c r="T80">
        <v>220.76</v>
      </c>
      <c r="U80">
        <v>0.26500000000000001</v>
      </c>
      <c r="V80">
        <v>134.66999999999999</v>
      </c>
    </row>
    <row r="81" spans="1:22">
      <c r="A81" t="s">
        <v>95</v>
      </c>
      <c r="B81" t="s">
        <v>267</v>
      </c>
      <c r="C81">
        <f>(G81*'Points System'!$B$17)+(H81*'Points System'!$B$4)+(I81*'Points System'!$B$5)+(J81*'Points System'!$B$6)+(K81*'Points System'!$B$7)+(L81*'Points System'!$B$3)+(M81*'Points System'!$B$2)+(N81*'Points System'!$B$11)+(O81*'Points System'!$B$12)+(P81*'Points System'!$B$10)+(Q81*'Points System'!$B$13)+(R81*'Points System'!$B$8)+(S81*'Points System'!$B$9)+(T81*'Points System'!$B$14)+(E81*'Points System'!$B$15)</f>
        <v>305.92</v>
      </c>
      <c r="D81">
        <f t="shared" si="1"/>
        <v>0.58814934440727507</v>
      </c>
      <c r="E81">
        <v>493.7</v>
      </c>
      <c r="F81">
        <v>520.14</v>
      </c>
      <c r="G81">
        <v>133.91999999999999</v>
      </c>
      <c r="H81">
        <v>86.07</v>
      </c>
      <c r="I81">
        <v>24.76</v>
      </c>
      <c r="J81">
        <v>4.3099999999999996</v>
      </c>
      <c r="K81">
        <v>17.68</v>
      </c>
      <c r="L81">
        <v>71.150000000000006</v>
      </c>
      <c r="M81">
        <v>69.680000000000007</v>
      </c>
      <c r="N81">
        <v>10.210000000000001</v>
      </c>
      <c r="O81">
        <v>3.62</v>
      </c>
      <c r="P81">
        <v>2.67</v>
      </c>
      <c r="Q81">
        <v>2.5</v>
      </c>
      <c r="R81">
        <v>39.29</v>
      </c>
      <c r="S81">
        <v>102.7</v>
      </c>
      <c r="T81">
        <v>219.24</v>
      </c>
      <c r="U81">
        <v>0.26900000000000002</v>
      </c>
      <c r="V81">
        <v>116.67</v>
      </c>
    </row>
    <row r="82" spans="1:22">
      <c r="A82" t="s">
        <v>114</v>
      </c>
      <c r="B82" t="s">
        <v>267</v>
      </c>
      <c r="C82">
        <f>(G82*'Points System'!$B$17)+(H82*'Points System'!$B$4)+(I82*'Points System'!$B$5)+(J82*'Points System'!$B$6)+(K82*'Points System'!$B$7)+(L82*'Points System'!$B$3)+(M82*'Points System'!$B$2)+(N82*'Points System'!$B$11)+(O82*'Points System'!$B$12)+(P82*'Points System'!$B$10)+(Q82*'Points System'!$B$13)+(R82*'Points System'!$B$8)+(S82*'Points System'!$B$9)+(T82*'Points System'!$B$14)+(E82*'Points System'!$B$15)</f>
        <v>295.07999999999993</v>
      </c>
      <c r="D82">
        <f t="shared" si="1"/>
        <v>0.5126743923415048</v>
      </c>
      <c r="E82">
        <v>531.9</v>
      </c>
      <c r="F82">
        <v>575.57000000000005</v>
      </c>
      <c r="G82">
        <v>124.73</v>
      </c>
      <c r="H82">
        <v>68.8</v>
      </c>
      <c r="I82">
        <v>29.46</v>
      </c>
      <c r="J82">
        <v>2.2200000000000002</v>
      </c>
      <c r="K82">
        <v>23.82</v>
      </c>
      <c r="L82">
        <v>80.37</v>
      </c>
      <c r="M82">
        <v>70.45</v>
      </c>
      <c r="N82">
        <v>8.34</v>
      </c>
      <c r="O82">
        <v>3.67</v>
      </c>
      <c r="P82">
        <v>2.68</v>
      </c>
      <c r="Q82">
        <v>5.17</v>
      </c>
      <c r="R82">
        <v>52.58</v>
      </c>
      <c r="S82">
        <v>145.33000000000001</v>
      </c>
      <c r="T82">
        <v>229.66</v>
      </c>
      <c r="U82">
        <v>0.23599999999999999</v>
      </c>
      <c r="V82">
        <v>144</v>
      </c>
    </row>
    <row r="83" spans="1:22">
      <c r="A83" t="s">
        <v>84</v>
      </c>
      <c r="B83" t="s">
        <v>267</v>
      </c>
      <c r="C83">
        <f>(G83*'Points System'!$B$17)+(H83*'Points System'!$B$4)+(I83*'Points System'!$B$5)+(J83*'Points System'!$B$6)+(K83*'Points System'!$B$7)+(L83*'Points System'!$B$3)+(M83*'Points System'!$B$2)+(N83*'Points System'!$B$11)+(O83*'Points System'!$B$12)+(P83*'Points System'!$B$10)+(Q83*'Points System'!$B$13)+(R83*'Points System'!$B$8)+(S83*'Points System'!$B$9)+(T83*'Points System'!$B$14)+(E83*'Points System'!$B$15)</f>
        <v>319.39999999999998</v>
      </c>
      <c r="D83">
        <f t="shared" si="1"/>
        <v>0.51646912342544837</v>
      </c>
      <c r="E83">
        <v>569.9</v>
      </c>
      <c r="F83">
        <v>618.42999999999995</v>
      </c>
      <c r="G83">
        <v>158.65</v>
      </c>
      <c r="H83">
        <v>121.63</v>
      </c>
      <c r="I83">
        <v>28.57</v>
      </c>
      <c r="J83">
        <v>1.1000000000000001</v>
      </c>
      <c r="K83">
        <v>7.92</v>
      </c>
      <c r="L83">
        <v>51.12</v>
      </c>
      <c r="M83">
        <v>72.180000000000007</v>
      </c>
      <c r="N83">
        <v>2.76</v>
      </c>
      <c r="O83">
        <v>1.73</v>
      </c>
      <c r="P83">
        <v>3.3</v>
      </c>
      <c r="Q83">
        <v>3.47</v>
      </c>
      <c r="R83">
        <v>57.92</v>
      </c>
      <c r="S83">
        <v>79.900000000000006</v>
      </c>
      <c r="T83">
        <v>213.75</v>
      </c>
      <c r="U83">
        <v>0.27700000000000002</v>
      </c>
      <c r="V83">
        <v>144.66999999999999</v>
      </c>
    </row>
    <row r="84" spans="1:22">
      <c r="A84" t="s">
        <v>115</v>
      </c>
      <c r="B84" t="s">
        <v>267</v>
      </c>
      <c r="C84">
        <f>(G84*'Points System'!$B$17)+(H84*'Points System'!$B$4)+(I84*'Points System'!$B$5)+(J84*'Points System'!$B$6)+(K84*'Points System'!$B$7)+(L84*'Points System'!$B$3)+(M84*'Points System'!$B$2)+(N84*'Points System'!$B$11)+(O84*'Points System'!$B$12)+(P84*'Points System'!$B$10)+(Q84*'Points System'!$B$13)+(R84*'Points System'!$B$8)+(S84*'Points System'!$B$9)+(T84*'Points System'!$B$14)+(E84*'Points System'!$B$15)</f>
        <v>300.86</v>
      </c>
      <c r="D84">
        <f t="shared" si="1"/>
        <v>0.56371437672144042</v>
      </c>
      <c r="E84">
        <v>483.5</v>
      </c>
      <c r="F84">
        <v>533.71</v>
      </c>
      <c r="G84">
        <v>124.36</v>
      </c>
      <c r="H84">
        <v>75.680000000000007</v>
      </c>
      <c r="I84">
        <v>21.35</v>
      </c>
      <c r="J84">
        <v>2.3199999999999998</v>
      </c>
      <c r="K84">
        <v>24.38</v>
      </c>
      <c r="L84">
        <v>68.900000000000006</v>
      </c>
      <c r="M84">
        <v>76.13</v>
      </c>
      <c r="N84">
        <v>16.05</v>
      </c>
      <c r="O84">
        <v>4.82</v>
      </c>
      <c r="P84">
        <v>8.65</v>
      </c>
      <c r="Q84">
        <v>3.13</v>
      </c>
      <c r="R84">
        <v>59.72</v>
      </c>
      <c r="S84">
        <v>146.63</v>
      </c>
      <c r="T84">
        <v>222.86</v>
      </c>
      <c r="U84">
        <v>0.25600000000000001</v>
      </c>
      <c r="V84">
        <v>117.67</v>
      </c>
    </row>
    <row r="85" spans="1:22">
      <c r="A85" t="s">
        <v>100</v>
      </c>
      <c r="B85" t="s">
        <v>267</v>
      </c>
      <c r="C85">
        <f>(G85*'Points System'!$B$17)+(H85*'Points System'!$B$4)+(I85*'Points System'!$B$5)+(J85*'Points System'!$B$6)+(K85*'Points System'!$B$7)+(L85*'Points System'!$B$3)+(M85*'Points System'!$B$2)+(N85*'Points System'!$B$11)+(O85*'Points System'!$B$12)+(P85*'Points System'!$B$10)+(Q85*'Points System'!$B$13)+(R85*'Points System'!$B$8)+(S85*'Points System'!$B$9)+(T85*'Points System'!$B$14)+(E85*'Points System'!$B$15)</f>
        <v>305.90999999999997</v>
      </c>
      <c r="D85">
        <f t="shared" si="1"/>
        <v>0.64093109011292915</v>
      </c>
      <c r="E85">
        <v>444.4</v>
      </c>
      <c r="F85">
        <v>477.29</v>
      </c>
      <c r="G85">
        <v>122.61</v>
      </c>
      <c r="H85">
        <v>77.94</v>
      </c>
      <c r="I85">
        <v>25.01</v>
      </c>
      <c r="J85">
        <v>1.04</v>
      </c>
      <c r="K85">
        <v>18.71</v>
      </c>
      <c r="L85">
        <v>69.17</v>
      </c>
      <c r="M85">
        <v>65.62</v>
      </c>
      <c r="N85">
        <v>8.58</v>
      </c>
      <c r="O85">
        <v>3.41</v>
      </c>
      <c r="P85">
        <v>4.7699999999999996</v>
      </c>
      <c r="Q85">
        <v>3.4</v>
      </c>
      <c r="R85">
        <v>37.880000000000003</v>
      </c>
      <c r="S85">
        <v>82.62</v>
      </c>
      <c r="T85">
        <v>205.92000000000002</v>
      </c>
      <c r="U85">
        <v>0.27600000000000002</v>
      </c>
      <c r="V85">
        <v>117.83</v>
      </c>
    </row>
    <row r="86" spans="1:22">
      <c r="A86" t="s">
        <v>99</v>
      </c>
      <c r="B86" t="s">
        <v>7</v>
      </c>
      <c r="C86">
        <f>(G86*'Points System'!$B$17)+(H86*'Points System'!$B$4)+(I86*'Points System'!$B$5)+(J86*'Points System'!$B$6)+(K86*'Points System'!$B$7)+(L86*'Points System'!$B$3)+(M86*'Points System'!$B$2)+(N86*'Points System'!$B$11)+(O86*'Points System'!$B$12)+(P86*'Points System'!$B$10)+(Q86*'Points System'!$B$13)+(R86*'Points System'!$B$8)+(S86*'Points System'!$B$9)+(T86*'Points System'!$B$14)+(E86*'Points System'!$B$15)</f>
        <v>310.35000000000008</v>
      </c>
      <c r="D86">
        <f t="shared" si="1"/>
        <v>0.55349467639243111</v>
      </c>
      <c r="E86">
        <v>514.70000000000005</v>
      </c>
      <c r="F86">
        <v>560.71</v>
      </c>
      <c r="G86">
        <v>134.97</v>
      </c>
      <c r="H86">
        <v>87.44</v>
      </c>
      <c r="I86">
        <v>27.14</v>
      </c>
      <c r="J86">
        <v>3.03</v>
      </c>
      <c r="K86">
        <v>17.7</v>
      </c>
      <c r="L86">
        <v>67.349999999999994</v>
      </c>
      <c r="M86">
        <v>68.17</v>
      </c>
      <c r="N86">
        <v>3.32</v>
      </c>
      <c r="O86">
        <v>2</v>
      </c>
      <c r="P86">
        <v>8.67</v>
      </c>
      <c r="Q86">
        <v>4.67</v>
      </c>
      <c r="R86">
        <v>44.48</v>
      </c>
      <c r="S86">
        <v>101.25</v>
      </c>
      <c r="T86">
        <v>221.61</v>
      </c>
      <c r="U86">
        <v>0.26200000000000001</v>
      </c>
      <c r="V86">
        <v>139.33000000000001</v>
      </c>
    </row>
    <row r="87" spans="1:22">
      <c r="A87" t="s">
        <v>119</v>
      </c>
      <c r="C87">
        <f>(G87*'Points System'!$B$17)+(H87*'Points System'!$B$4)+(I87*'Points System'!$B$5)+(J87*'Points System'!$B$6)+(K87*'Points System'!$B$7)+(L87*'Points System'!$B$3)+(M87*'Points System'!$B$2)+(N87*'Points System'!$B$11)+(O87*'Points System'!$B$12)+(P87*'Points System'!$B$10)+(Q87*'Points System'!$B$13)+(R87*'Points System'!$B$8)+(S87*'Points System'!$B$9)+(T87*'Points System'!$B$14)+(E87*'Points System'!$B$15)</f>
        <v>293</v>
      </c>
      <c r="D87">
        <f t="shared" si="1"/>
        <v>0.50956521739130434</v>
      </c>
      <c r="E87">
        <v>538</v>
      </c>
      <c r="F87">
        <v>575</v>
      </c>
      <c r="G87">
        <v>147</v>
      </c>
      <c r="H87">
        <v>98</v>
      </c>
      <c r="I87">
        <v>31</v>
      </c>
      <c r="J87">
        <v>5</v>
      </c>
      <c r="K87">
        <v>13</v>
      </c>
      <c r="L87">
        <v>64</v>
      </c>
      <c r="M87">
        <v>79</v>
      </c>
      <c r="N87">
        <v>17</v>
      </c>
      <c r="O87">
        <v>11</v>
      </c>
      <c r="P87">
        <v>4</v>
      </c>
      <c r="Q87">
        <v>0</v>
      </c>
      <c r="R87">
        <v>28</v>
      </c>
      <c r="S87">
        <v>115</v>
      </c>
      <c r="T87">
        <v>227</v>
      </c>
      <c r="U87">
        <v>0</v>
      </c>
      <c r="V87">
        <v>0</v>
      </c>
    </row>
    <row r="88" spans="1:22">
      <c r="A88" t="s">
        <v>107</v>
      </c>
      <c r="B88" t="s">
        <v>6</v>
      </c>
      <c r="C88">
        <f>(G88*'Points System'!$B$17)+(H88*'Points System'!$B$4)+(I88*'Points System'!$B$5)+(J88*'Points System'!$B$6)+(K88*'Points System'!$B$7)+(L88*'Points System'!$B$3)+(M88*'Points System'!$B$2)+(N88*'Points System'!$B$11)+(O88*'Points System'!$B$12)+(P88*'Points System'!$B$10)+(Q88*'Points System'!$B$13)+(R88*'Points System'!$B$8)+(S88*'Points System'!$B$9)+(T88*'Points System'!$B$14)+(E88*'Points System'!$B$15)</f>
        <v>305.71999999999997</v>
      </c>
      <c r="D88">
        <f t="shared" si="1"/>
        <v>0.57006470379831808</v>
      </c>
      <c r="E88">
        <v>473</v>
      </c>
      <c r="F88">
        <v>536.29</v>
      </c>
      <c r="G88">
        <v>115.45</v>
      </c>
      <c r="H88">
        <v>62.72</v>
      </c>
      <c r="I88">
        <v>26.69</v>
      </c>
      <c r="J88">
        <v>0.83</v>
      </c>
      <c r="K88">
        <v>25.88</v>
      </c>
      <c r="L88">
        <v>76.37</v>
      </c>
      <c r="M88">
        <v>67.459999999999994</v>
      </c>
      <c r="N88">
        <v>1.42</v>
      </c>
      <c r="O88">
        <v>1.61</v>
      </c>
      <c r="P88">
        <v>9.4499999999999993</v>
      </c>
      <c r="Q88">
        <v>3.37</v>
      </c>
      <c r="R88">
        <v>64.819999999999993</v>
      </c>
      <c r="S88">
        <v>134.30000000000001</v>
      </c>
      <c r="T88">
        <v>222.10999999999999</v>
      </c>
      <c r="U88">
        <v>0.24299999999999999</v>
      </c>
      <c r="V88">
        <v>135.66999999999999</v>
      </c>
    </row>
    <row r="89" spans="1:22">
      <c r="A89" t="s">
        <v>111</v>
      </c>
      <c r="B89" t="s">
        <v>267</v>
      </c>
      <c r="C89">
        <f>(G89*'Points System'!$B$17)+(H89*'Points System'!$B$4)+(I89*'Points System'!$B$5)+(J89*'Points System'!$B$6)+(K89*'Points System'!$B$7)+(L89*'Points System'!$B$3)+(M89*'Points System'!$B$2)+(N89*'Points System'!$B$11)+(O89*'Points System'!$B$12)+(P89*'Points System'!$B$10)+(Q89*'Points System'!$B$13)+(R89*'Points System'!$B$8)+(S89*'Points System'!$B$9)+(T89*'Points System'!$B$14)+(E89*'Points System'!$B$15)</f>
        <v>296</v>
      </c>
      <c r="D89">
        <f t="shared" si="1"/>
        <v>0.51826172216969568</v>
      </c>
      <c r="E89">
        <v>534</v>
      </c>
      <c r="F89">
        <v>571.14</v>
      </c>
      <c r="G89">
        <v>150.94999999999999</v>
      </c>
      <c r="H89">
        <v>116.73</v>
      </c>
      <c r="I89">
        <v>25.09</v>
      </c>
      <c r="J89">
        <v>3.89</v>
      </c>
      <c r="K89">
        <v>6.5</v>
      </c>
      <c r="L89">
        <v>42.75</v>
      </c>
      <c r="M89">
        <v>68.13</v>
      </c>
      <c r="N89">
        <v>22.33</v>
      </c>
      <c r="O89">
        <v>7.21</v>
      </c>
      <c r="P89">
        <v>3.27</v>
      </c>
      <c r="Q89">
        <v>3.3</v>
      </c>
      <c r="R89">
        <v>30.66</v>
      </c>
      <c r="S89">
        <v>68.510000000000005</v>
      </c>
      <c r="T89">
        <v>204.57999999999998</v>
      </c>
      <c r="U89">
        <v>0.28199999999999997</v>
      </c>
      <c r="V89">
        <v>136.66999999999999</v>
      </c>
    </row>
    <row r="90" spans="1:22">
      <c r="A90" t="s">
        <v>120</v>
      </c>
      <c r="B90" t="s">
        <v>270</v>
      </c>
      <c r="C90">
        <f>(G90*'Points System'!$B$17)+(H90*'Points System'!$B$4)+(I90*'Points System'!$B$5)+(J90*'Points System'!$B$6)+(K90*'Points System'!$B$7)+(L90*'Points System'!$B$3)+(M90*'Points System'!$B$2)+(N90*'Points System'!$B$11)+(O90*'Points System'!$B$12)+(P90*'Points System'!$B$10)+(Q90*'Points System'!$B$13)+(R90*'Points System'!$B$8)+(S90*'Points System'!$B$9)+(T90*'Points System'!$B$14)+(E90*'Points System'!$B$15)</f>
        <v>300.45999999999992</v>
      </c>
      <c r="D90">
        <f t="shared" si="1"/>
        <v>0.58504196117374441</v>
      </c>
      <c r="E90">
        <v>482.4</v>
      </c>
      <c r="F90">
        <v>513.57000000000005</v>
      </c>
      <c r="G90">
        <v>131.74</v>
      </c>
      <c r="H90">
        <v>84.41</v>
      </c>
      <c r="I90">
        <v>28.15</v>
      </c>
      <c r="J90">
        <v>3.03</v>
      </c>
      <c r="K90">
        <v>17.079999999999998</v>
      </c>
      <c r="L90">
        <v>64.930000000000007</v>
      </c>
      <c r="M90">
        <v>65.430000000000007</v>
      </c>
      <c r="N90">
        <v>5.88</v>
      </c>
      <c r="O90">
        <v>1.76</v>
      </c>
      <c r="P90">
        <v>4.0199999999999996</v>
      </c>
      <c r="Q90">
        <v>2.13</v>
      </c>
      <c r="R90">
        <v>43.37</v>
      </c>
      <c r="S90">
        <v>99.53</v>
      </c>
      <c r="T90">
        <v>218.11999999999998</v>
      </c>
      <c r="U90">
        <v>0.27600000000000002</v>
      </c>
      <c r="V90">
        <v>114.67</v>
      </c>
    </row>
    <row r="91" spans="1:22">
      <c r="A91" t="s">
        <v>104</v>
      </c>
      <c r="B91" t="s">
        <v>267</v>
      </c>
      <c r="C91">
        <f>(G91*'Points System'!$B$17)+(H91*'Points System'!$B$4)+(I91*'Points System'!$B$5)+(J91*'Points System'!$B$6)+(K91*'Points System'!$B$7)+(L91*'Points System'!$B$3)+(M91*'Points System'!$B$2)+(N91*'Points System'!$B$11)+(O91*'Points System'!$B$12)+(P91*'Points System'!$B$10)+(Q91*'Points System'!$B$13)+(R91*'Points System'!$B$8)+(S91*'Points System'!$B$9)+(T91*'Points System'!$B$14)+(E91*'Points System'!$B$15)</f>
        <v>303.24</v>
      </c>
      <c r="D91">
        <f t="shared" si="1"/>
        <v>0.61831454030136823</v>
      </c>
      <c r="E91">
        <v>447.7</v>
      </c>
      <c r="F91">
        <v>490.43</v>
      </c>
      <c r="G91">
        <v>115.25</v>
      </c>
      <c r="H91">
        <v>68.040000000000006</v>
      </c>
      <c r="I91">
        <v>18.809999999999999</v>
      </c>
      <c r="J91">
        <v>2.2999999999999998</v>
      </c>
      <c r="K91">
        <v>25.5</v>
      </c>
      <c r="L91">
        <v>77.45</v>
      </c>
      <c r="M91">
        <v>78.83</v>
      </c>
      <c r="N91">
        <v>5.07</v>
      </c>
      <c r="O91">
        <v>3</v>
      </c>
      <c r="P91">
        <v>4.7300000000000004</v>
      </c>
      <c r="Q91">
        <v>2.27</v>
      </c>
      <c r="R91">
        <v>61.42</v>
      </c>
      <c r="S91">
        <v>135.82</v>
      </c>
      <c r="T91">
        <v>214.56</v>
      </c>
      <c r="U91">
        <v>0.255</v>
      </c>
      <c r="V91">
        <v>117.83</v>
      </c>
    </row>
    <row r="92" spans="1:22">
      <c r="A92" t="s">
        <v>113</v>
      </c>
      <c r="B92" t="s">
        <v>8</v>
      </c>
      <c r="C92">
        <f>(G92*'Points System'!$B$17)+(H92*'Points System'!$B$4)+(I92*'Points System'!$B$5)+(J92*'Points System'!$B$6)+(K92*'Points System'!$B$7)+(L92*'Points System'!$B$3)+(M92*'Points System'!$B$2)+(N92*'Points System'!$B$11)+(O92*'Points System'!$B$12)+(P92*'Points System'!$B$10)+(Q92*'Points System'!$B$13)+(R92*'Points System'!$B$8)+(S92*'Points System'!$B$9)+(T92*'Points System'!$B$14)+(E92*'Points System'!$B$15)</f>
        <v>296.97000000000003</v>
      </c>
      <c r="D92">
        <f t="shared" si="1"/>
        <v>0.53494613971250504</v>
      </c>
      <c r="E92">
        <v>519.6</v>
      </c>
      <c r="F92">
        <v>555.14</v>
      </c>
      <c r="G92">
        <v>129.44999999999999</v>
      </c>
      <c r="H92">
        <v>77.36</v>
      </c>
      <c r="I92">
        <v>31.22</v>
      </c>
      <c r="J92">
        <v>2.54</v>
      </c>
      <c r="K92">
        <v>18.47</v>
      </c>
      <c r="L92">
        <v>74.3</v>
      </c>
      <c r="M92">
        <v>64.3</v>
      </c>
      <c r="N92">
        <v>2.14</v>
      </c>
      <c r="O92">
        <v>1.07</v>
      </c>
      <c r="P92">
        <v>4.45</v>
      </c>
      <c r="Q92">
        <v>4.0999999999999996</v>
      </c>
      <c r="R92">
        <v>45.2</v>
      </c>
      <c r="S92">
        <v>113.65</v>
      </c>
      <c r="T92">
        <v>221.3</v>
      </c>
      <c r="U92">
        <v>0.249</v>
      </c>
      <c r="V92">
        <v>139.5</v>
      </c>
    </row>
    <row r="93" spans="1:22">
      <c r="A93" t="s">
        <v>110</v>
      </c>
      <c r="B93" t="s">
        <v>267</v>
      </c>
      <c r="C93">
        <f>(G93*'Points System'!$B$17)+(H93*'Points System'!$B$4)+(I93*'Points System'!$B$5)+(J93*'Points System'!$B$6)+(K93*'Points System'!$B$7)+(L93*'Points System'!$B$3)+(M93*'Points System'!$B$2)+(N93*'Points System'!$B$11)+(O93*'Points System'!$B$12)+(P93*'Points System'!$B$10)+(Q93*'Points System'!$B$13)+(R93*'Points System'!$B$8)+(S93*'Points System'!$B$9)+(T93*'Points System'!$B$14)+(E93*'Points System'!$B$15)</f>
        <v>303.43000000000006</v>
      </c>
      <c r="D93">
        <f t="shared" si="1"/>
        <v>0.5477075812274369</v>
      </c>
      <c r="E93">
        <v>502.4</v>
      </c>
      <c r="F93">
        <v>554</v>
      </c>
      <c r="G93">
        <v>133.46</v>
      </c>
      <c r="H93">
        <v>86.9</v>
      </c>
      <c r="I93">
        <v>27.85</v>
      </c>
      <c r="J93">
        <v>1.96</v>
      </c>
      <c r="K93">
        <v>17.04</v>
      </c>
      <c r="L93">
        <v>67.81</v>
      </c>
      <c r="M93">
        <v>68.59</v>
      </c>
      <c r="N93">
        <v>6.45</v>
      </c>
      <c r="O93">
        <v>3.64</v>
      </c>
      <c r="P93">
        <v>10.220000000000001</v>
      </c>
      <c r="Q93">
        <v>4.0999999999999996</v>
      </c>
      <c r="R93">
        <v>59.65</v>
      </c>
      <c r="S93">
        <v>122.29</v>
      </c>
      <c r="T93">
        <v>216.64000000000001</v>
      </c>
      <c r="U93">
        <v>0.26600000000000001</v>
      </c>
      <c r="V93">
        <v>133.33000000000001</v>
      </c>
    </row>
    <row r="94" spans="1:22">
      <c r="A94" t="s">
        <v>118</v>
      </c>
      <c r="B94" t="s">
        <v>267</v>
      </c>
      <c r="C94">
        <f>(G94*'Points System'!$B$17)+(H94*'Points System'!$B$4)+(I94*'Points System'!$B$5)+(J94*'Points System'!$B$6)+(K94*'Points System'!$B$7)+(L94*'Points System'!$B$3)+(M94*'Points System'!$B$2)+(N94*'Points System'!$B$11)+(O94*'Points System'!$B$12)+(P94*'Points System'!$B$10)+(Q94*'Points System'!$B$13)+(R94*'Points System'!$B$8)+(S94*'Points System'!$B$9)+(T94*'Points System'!$B$14)+(E94*'Points System'!$B$15)</f>
        <v>293.69999999999993</v>
      </c>
      <c r="D94">
        <f t="shared" si="1"/>
        <v>0.52074468085106373</v>
      </c>
      <c r="E94">
        <v>510.6</v>
      </c>
      <c r="F94">
        <v>564</v>
      </c>
      <c r="G94">
        <v>144.87</v>
      </c>
      <c r="H94">
        <v>98.29</v>
      </c>
      <c r="I94">
        <v>30.05</v>
      </c>
      <c r="J94">
        <v>4.45</v>
      </c>
      <c r="K94">
        <v>11.82</v>
      </c>
      <c r="L94">
        <v>53.28</v>
      </c>
      <c r="M94">
        <v>69.599999999999994</v>
      </c>
      <c r="N94">
        <v>11.53</v>
      </c>
      <c r="O94">
        <v>5.97</v>
      </c>
      <c r="P94">
        <v>4.43</v>
      </c>
      <c r="Q94">
        <v>3.4</v>
      </c>
      <c r="R94">
        <v>31.28</v>
      </c>
      <c r="S94">
        <v>89.47</v>
      </c>
      <c r="T94">
        <v>219.02</v>
      </c>
      <c r="U94">
        <v>0.28399999999999997</v>
      </c>
      <c r="V94">
        <v>136</v>
      </c>
    </row>
    <row r="95" spans="1:22">
      <c r="A95" t="s">
        <v>116</v>
      </c>
      <c r="B95" t="s">
        <v>267</v>
      </c>
      <c r="C95">
        <f>(G95*'Points System'!$B$17)+(H95*'Points System'!$B$4)+(I95*'Points System'!$B$5)+(J95*'Points System'!$B$6)+(K95*'Points System'!$B$7)+(L95*'Points System'!$B$3)+(M95*'Points System'!$B$2)+(N95*'Points System'!$B$11)+(O95*'Points System'!$B$12)+(P95*'Points System'!$B$10)+(Q95*'Points System'!$B$13)+(R95*'Points System'!$B$8)+(S95*'Points System'!$B$9)+(T95*'Points System'!$B$14)+(E95*'Points System'!$B$15)</f>
        <v>293.33000000000004</v>
      </c>
      <c r="D95">
        <f t="shared" si="1"/>
        <v>0.57163736991854086</v>
      </c>
      <c r="E95">
        <v>479.3</v>
      </c>
      <c r="F95">
        <v>513.14</v>
      </c>
      <c r="G95">
        <v>136.81</v>
      </c>
      <c r="H95">
        <v>97.62</v>
      </c>
      <c r="I95">
        <v>26.79</v>
      </c>
      <c r="J95">
        <v>5.01</v>
      </c>
      <c r="K95">
        <v>5.56</v>
      </c>
      <c r="L95">
        <v>37.28</v>
      </c>
      <c r="M95">
        <v>68.56</v>
      </c>
      <c r="N95">
        <v>19.190000000000001</v>
      </c>
      <c r="O95">
        <v>4.3899999999999997</v>
      </c>
      <c r="P95">
        <v>2.17</v>
      </c>
      <c r="Q95">
        <v>2.27</v>
      </c>
      <c r="R95">
        <v>40.44</v>
      </c>
      <c r="S95">
        <v>58.39</v>
      </c>
      <c r="T95">
        <v>188.47</v>
      </c>
      <c r="U95">
        <v>0.28399999999999997</v>
      </c>
      <c r="V95">
        <v>111.67</v>
      </c>
    </row>
    <row r="96" spans="1:22">
      <c r="A96" t="s">
        <v>106</v>
      </c>
      <c r="B96" t="s">
        <v>269</v>
      </c>
      <c r="C96">
        <f>(G96*'Points System'!$B$17)+(H96*'Points System'!$B$4)+(I96*'Points System'!$B$5)+(J96*'Points System'!$B$6)+(K96*'Points System'!$B$7)+(L96*'Points System'!$B$3)+(M96*'Points System'!$B$2)+(N96*'Points System'!$B$11)+(O96*'Points System'!$B$12)+(P96*'Points System'!$B$10)+(Q96*'Points System'!$B$13)+(R96*'Points System'!$B$8)+(S96*'Points System'!$B$9)+(T96*'Points System'!$B$14)+(E96*'Points System'!$B$15)</f>
        <v>299.15999999999997</v>
      </c>
      <c r="D96">
        <f t="shared" si="1"/>
        <v>0.58839958303011219</v>
      </c>
      <c r="E96">
        <v>474.9</v>
      </c>
      <c r="F96">
        <v>508.43</v>
      </c>
      <c r="G96">
        <v>131.36000000000001</v>
      </c>
      <c r="H96">
        <v>86.17</v>
      </c>
      <c r="I96">
        <v>29.12</v>
      </c>
      <c r="J96">
        <v>2.95</v>
      </c>
      <c r="K96">
        <v>11.83</v>
      </c>
      <c r="L96">
        <v>60.23</v>
      </c>
      <c r="M96">
        <v>60.94</v>
      </c>
      <c r="N96">
        <v>3.1</v>
      </c>
      <c r="O96">
        <v>1.3</v>
      </c>
      <c r="P96">
        <v>2.87</v>
      </c>
      <c r="Q96">
        <v>3.93</v>
      </c>
      <c r="R96">
        <v>46.59</v>
      </c>
      <c r="S96">
        <v>73.849999999999994</v>
      </c>
      <c r="T96">
        <v>200.57999999999998</v>
      </c>
      <c r="U96">
        <v>0.27600000000000002</v>
      </c>
      <c r="V96">
        <v>120.33</v>
      </c>
    </row>
    <row r="97" spans="1:22">
      <c r="A97" t="s">
        <v>105</v>
      </c>
      <c r="B97" t="s">
        <v>270</v>
      </c>
      <c r="C97">
        <f>(G97*'Points System'!$B$17)+(H97*'Points System'!$B$4)+(I97*'Points System'!$B$5)+(J97*'Points System'!$B$6)+(K97*'Points System'!$B$7)+(L97*'Points System'!$B$3)+(M97*'Points System'!$B$2)+(N97*'Points System'!$B$11)+(O97*'Points System'!$B$12)+(P97*'Points System'!$B$10)+(Q97*'Points System'!$B$13)+(R97*'Points System'!$B$8)+(S97*'Points System'!$B$9)+(T97*'Points System'!$B$14)+(E97*'Points System'!$B$15)</f>
        <v>301.61999999999995</v>
      </c>
      <c r="D97">
        <f t="shared" si="1"/>
        <v>0.5914117647058823</v>
      </c>
      <c r="E97">
        <v>460.1</v>
      </c>
      <c r="F97">
        <v>510</v>
      </c>
      <c r="G97">
        <v>126.81</v>
      </c>
      <c r="H97">
        <v>83.52</v>
      </c>
      <c r="I97">
        <v>24.3</v>
      </c>
      <c r="J97">
        <v>1</v>
      </c>
      <c r="K97">
        <v>19.25</v>
      </c>
      <c r="L97">
        <v>69</v>
      </c>
      <c r="M97">
        <v>72</v>
      </c>
      <c r="N97">
        <v>1.82</v>
      </c>
      <c r="O97">
        <v>1.05</v>
      </c>
      <c r="P97">
        <v>5.2</v>
      </c>
      <c r="Q97">
        <v>4.0999999999999996</v>
      </c>
      <c r="R97">
        <v>46.39</v>
      </c>
      <c r="S97">
        <v>103.86</v>
      </c>
      <c r="T97">
        <v>212.12</v>
      </c>
      <c r="U97">
        <v>0.27500000000000002</v>
      </c>
      <c r="V97">
        <v>120</v>
      </c>
    </row>
    <row r="98" spans="1:22">
      <c r="A98" t="s">
        <v>125</v>
      </c>
      <c r="B98" t="s">
        <v>267</v>
      </c>
      <c r="C98">
        <f>(G98*'Points System'!$B$17)+(H98*'Points System'!$B$4)+(I98*'Points System'!$B$5)+(J98*'Points System'!$B$6)+(K98*'Points System'!$B$7)+(L98*'Points System'!$B$3)+(M98*'Points System'!$B$2)+(N98*'Points System'!$B$11)+(O98*'Points System'!$B$12)+(P98*'Points System'!$B$10)+(Q98*'Points System'!$B$13)+(R98*'Points System'!$B$8)+(S98*'Points System'!$B$9)+(T98*'Points System'!$B$14)+(E98*'Points System'!$B$15)</f>
        <v>290.74000000000007</v>
      </c>
      <c r="D98">
        <f t="shared" si="1"/>
        <v>0.50189024495503132</v>
      </c>
      <c r="E98">
        <v>508.33</v>
      </c>
      <c r="F98">
        <v>579.29</v>
      </c>
      <c r="G98">
        <v>130.47</v>
      </c>
      <c r="H98">
        <v>87.66</v>
      </c>
      <c r="I98">
        <v>23.98</v>
      </c>
      <c r="J98">
        <v>5.5</v>
      </c>
      <c r="K98">
        <v>13.5</v>
      </c>
      <c r="L98">
        <v>46.87</v>
      </c>
      <c r="M98">
        <v>81.59</v>
      </c>
      <c r="N98">
        <v>14.93</v>
      </c>
      <c r="O98">
        <v>6.1</v>
      </c>
      <c r="P98">
        <v>4.62</v>
      </c>
      <c r="Q98">
        <v>2.57</v>
      </c>
      <c r="R98">
        <v>70.900000000000006</v>
      </c>
      <c r="S98">
        <v>128.19</v>
      </c>
      <c r="T98">
        <v>206.12</v>
      </c>
      <c r="U98">
        <v>0.25600000000000001</v>
      </c>
      <c r="V98">
        <v>137</v>
      </c>
    </row>
    <row r="99" spans="1:22">
      <c r="A99" t="s">
        <v>103</v>
      </c>
      <c r="B99" t="s">
        <v>267</v>
      </c>
      <c r="C99">
        <f>(G99*'Points System'!$B$17)+(H99*'Points System'!$B$4)+(I99*'Points System'!$B$5)+(J99*'Points System'!$B$6)+(K99*'Points System'!$B$7)+(L99*'Points System'!$B$3)+(M99*'Points System'!$B$2)+(N99*'Points System'!$B$11)+(O99*'Points System'!$B$12)+(P99*'Points System'!$B$10)+(Q99*'Points System'!$B$13)+(R99*'Points System'!$B$8)+(S99*'Points System'!$B$9)+(T99*'Points System'!$B$14)+(E99*'Points System'!$B$15)</f>
        <v>307.85000000000002</v>
      </c>
      <c r="D99">
        <f t="shared" si="1"/>
        <v>0.64135416666666667</v>
      </c>
      <c r="E99">
        <v>441.7</v>
      </c>
      <c r="F99">
        <v>480</v>
      </c>
      <c r="G99">
        <v>120.64</v>
      </c>
      <c r="H99">
        <v>78.13</v>
      </c>
      <c r="I99">
        <v>25.68</v>
      </c>
      <c r="J99">
        <v>1.1599999999999999</v>
      </c>
      <c r="K99">
        <v>14.52</v>
      </c>
      <c r="L99">
        <v>69.010000000000005</v>
      </c>
      <c r="M99">
        <v>63.36</v>
      </c>
      <c r="N99">
        <v>3.35</v>
      </c>
      <c r="O99">
        <v>1.23</v>
      </c>
      <c r="P99">
        <v>9.15</v>
      </c>
      <c r="Q99">
        <v>2.7</v>
      </c>
      <c r="R99">
        <v>59.62</v>
      </c>
      <c r="S99">
        <v>86.46</v>
      </c>
      <c r="T99">
        <v>191.05</v>
      </c>
      <c r="U99">
        <v>0.27200000000000002</v>
      </c>
      <c r="V99">
        <v>111</v>
      </c>
    </row>
    <row r="100" spans="1:22">
      <c r="A100" t="s">
        <v>136</v>
      </c>
      <c r="B100" t="s">
        <v>267</v>
      </c>
      <c r="C100">
        <f>(G100*'Points System'!$B$17)+(H100*'Points System'!$B$4)+(I100*'Points System'!$B$5)+(J100*'Points System'!$B$6)+(K100*'Points System'!$B$7)+(L100*'Points System'!$B$3)+(M100*'Points System'!$B$2)+(N100*'Points System'!$B$11)+(O100*'Points System'!$B$12)+(P100*'Points System'!$B$10)+(Q100*'Points System'!$B$13)+(R100*'Points System'!$B$8)+(S100*'Points System'!$B$9)+(T100*'Points System'!$B$14)+(E100*'Points System'!$B$15)</f>
        <v>286.96000000000004</v>
      </c>
      <c r="D100">
        <f t="shared" si="1"/>
        <v>0.5023018081884858</v>
      </c>
      <c r="E100">
        <v>534.79999999999995</v>
      </c>
      <c r="F100">
        <v>571.29</v>
      </c>
      <c r="G100">
        <v>147.47</v>
      </c>
      <c r="H100">
        <v>117.28</v>
      </c>
      <c r="I100">
        <v>19.34</v>
      </c>
      <c r="J100">
        <v>7.17</v>
      </c>
      <c r="K100">
        <v>5.23</v>
      </c>
      <c r="L100">
        <v>43.16</v>
      </c>
      <c r="M100">
        <v>71.819999999999993</v>
      </c>
      <c r="N100">
        <v>30.6</v>
      </c>
      <c r="O100">
        <v>8.0399999999999991</v>
      </c>
      <c r="P100">
        <v>6.1</v>
      </c>
      <c r="Q100">
        <v>2.63</v>
      </c>
      <c r="R100">
        <v>34.35</v>
      </c>
      <c r="S100">
        <v>89.42</v>
      </c>
      <c r="T100">
        <v>198.39</v>
      </c>
      <c r="U100">
        <v>0.27600000000000002</v>
      </c>
      <c r="V100">
        <v>126.5</v>
      </c>
    </row>
    <row r="101" spans="1:22">
      <c r="A101" t="s">
        <v>143</v>
      </c>
      <c r="B101" t="s">
        <v>267</v>
      </c>
      <c r="C101">
        <f>(G101*'Points System'!$B$17)+(H101*'Points System'!$B$4)+(I101*'Points System'!$B$5)+(J101*'Points System'!$B$6)+(K101*'Points System'!$B$7)+(L101*'Points System'!$B$3)+(M101*'Points System'!$B$2)+(N101*'Points System'!$B$11)+(O101*'Points System'!$B$12)+(P101*'Points System'!$B$10)+(Q101*'Points System'!$B$13)+(R101*'Points System'!$B$8)+(S101*'Points System'!$B$9)+(T101*'Points System'!$B$14)+(E101*'Points System'!$B$15)</f>
        <v>279.75</v>
      </c>
      <c r="D101">
        <f t="shared" si="1"/>
        <v>0.50863636363636366</v>
      </c>
      <c r="E101">
        <v>490.67</v>
      </c>
      <c r="F101">
        <v>550</v>
      </c>
      <c r="G101">
        <v>125.1</v>
      </c>
      <c r="H101">
        <v>87.55</v>
      </c>
      <c r="I101">
        <v>24.19</v>
      </c>
      <c r="J101">
        <v>8.3800000000000008</v>
      </c>
      <c r="K101">
        <v>6.06</v>
      </c>
      <c r="L101">
        <v>44.96</v>
      </c>
      <c r="M101">
        <v>81.99</v>
      </c>
      <c r="N101">
        <v>28.71</v>
      </c>
      <c r="O101">
        <v>9.59</v>
      </c>
      <c r="P101">
        <v>6.1</v>
      </c>
      <c r="Q101">
        <v>3.63</v>
      </c>
      <c r="R101">
        <v>55.8</v>
      </c>
      <c r="S101">
        <v>113.53</v>
      </c>
      <c r="T101">
        <v>185.31</v>
      </c>
      <c r="U101">
        <v>0.25800000000000001</v>
      </c>
      <c r="V101">
        <v>123.2</v>
      </c>
    </row>
    <row r="102" spans="1:22">
      <c r="A102" t="s">
        <v>131</v>
      </c>
      <c r="B102" t="s">
        <v>7</v>
      </c>
      <c r="C102">
        <f>(G102*'Points System'!$B$17)+(H102*'Points System'!$B$4)+(I102*'Points System'!$B$5)+(J102*'Points System'!$B$6)+(K102*'Points System'!$B$7)+(L102*'Points System'!$B$3)+(M102*'Points System'!$B$2)+(N102*'Points System'!$B$11)+(O102*'Points System'!$B$12)+(P102*'Points System'!$B$10)+(Q102*'Points System'!$B$13)+(R102*'Points System'!$B$8)+(S102*'Points System'!$B$9)+(T102*'Points System'!$B$14)+(E102*'Points System'!$B$15)</f>
        <v>289.94999999999993</v>
      </c>
      <c r="D102">
        <f t="shared" si="1"/>
        <v>0.51605382123660681</v>
      </c>
      <c r="E102">
        <v>520.9</v>
      </c>
      <c r="F102">
        <v>561.86</v>
      </c>
      <c r="G102">
        <v>135.94</v>
      </c>
      <c r="H102">
        <v>95.66</v>
      </c>
      <c r="I102">
        <v>24.53</v>
      </c>
      <c r="J102">
        <v>3.92</v>
      </c>
      <c r="K102">
        <v>12.31</v>
      </c>
      <c r="L102">
        <v>56.87</v>
      </c>
      <c r="M102">
        <v>64.64</v>
      </c>
      <c r="N102">
        <v>17.579999999999998</v>
      </c>
      <c r="O102">
        <v>5.88</v>
      </c>
      <c r="P102">
        <v>8.08</v>
      </c>
      <c r="Q102">
        <v>3.37</v>
      </c>
      <c r="R102">
        <v>33.020000000000003</v>
      </c>
      <c r="S102">
        <v>90.08</v>
      </c>
      <c r="T102">
        <v>205.72</v>
      </c>
      <c r="U102">
        <v>0.26100000000000001</v>
      </c>
      <c r="V102">
        <v>142.33000000000001</v>
      </c>
    </row>
    <row r="103" spans="1:22">
      <c r="A103" t="s">
        <v>170</v>
      </c>
      <c r="B103" t="s">
        <v>267</v>
      </c>
      <c r="C103">
        <f>(G103*'Points System'!$B$17)+(H103*'Points System'!$B$4)+(I103*'Points System'!$B$5)+(J103*'Points System'!$B$6)+(K103*'Points System'!$B$7)+(L103*'Points System'!$B$3)+(M103*'Points System'!$B$2)+(N103*'Points System'!$B$11)+(O103*'Points System'!$B$12)+(P103*'Points System'!$B$10)+(Q103*'Points System'!$B$13)+(R103*'Points System'!$B$8)+(S103*'Points System'!$B$9)+(T103*'Points System'!$B$14)+(E103*'Points System'!$B$15)</f>
        <v>254.18</v>
      </c>
      <c r="D103">
        <f t="shared" si="1"/>
        <v>0.48061868925613582</v>
      </c>
      <c r="E103">
        <v>501.7</v>
      </c>
      <c r="F103">
        <v>528.86</v>
      </c>
      <c r="G103">
        <v>122.87</v>
      </c>
      <c r="H103">
        <v>94.1</v>
      </c>
      <c r="I103">
        <v>18.309999999999999</v>
      </c>
      <c r="J103">
        <v>5.22</v>
      </c>
      <c r="K103">
        <v>5.77</v>
      </c>
      <c r="L103">
        <v>39.89</v>
      </c>
      <c r="M103">
        <v>63.28</v>
      </c>
      <c r="N103">
        <v>57.94</v>
      </c>
      <c r="O103">
        <v>14.21</v>
      </c>
      <c r="P103">
        <v>1.68</v>
      </c>
      <c r="Q103">
        <v>3.17</v>
      </c>
      <c r="R103">
        <v>35.630000000000003</v>
      </c>
      <c r="S103">
        <v>99.49</v>
      </c>
      <c r="T103">
        <v>169.45999999999998</v>
      </c>
      <c r="U103">
        <v>0.246</v>
      </c>
      <c r="V103">
        <v>133</v>
      </c>
    </row>
    <row r="104" spans="1:22">
      <c r="A104" t="s">
        <v>124</v>
      </c>
      <c r="B104" t="s">
        <v>268</v>
      </c>
      <c r="C104">
        <f>(G104*'Points System'!$B$17)+(H104*'Points System'!$B$4)+(I104*'Points System'!$B$5)+(J104*'Points System'!$B$6)+(K104*'Points System'!$B$7)+(L104*'Points System'!$B$3)+(M104*'Points System'!$B$2)+(N104*'Points System'!$B$11)+(O104*'Points System'!$B$12)+(P104*'Points System'!$B$10)+(Q104*'Points System'!$B$13)+(R104*'Points System'!$B$8)+(S104*'Points System'!$B$9)+(T104*'Points System'!$B$14)+(E104*'Points System'!$B$15)</f>
        <v>291.7399999999999</v>
      </c>
      <c r="D104">
        <f t="shared" si="1"/>
        <v>0.55796962858126442</v>
      </c>
      <c r="E104">
        <v>497.5</v>
      </c>
      <c r="F104">
        <v>522.86</v>
      </c>
      <c r="G104">
        <v>123.88</v>
      </c>
      <c r="H104">
        <v>71.680000000000007</v>
      </c>
      <c r="I104">
        <v>21.38</v>
      </c>
      <c r="J104">
        <v>5.22</v>
      </c>
      <c r="K104">
        <v>25.37</v>
      </c>
      <c r="L104">
        <v>76.709999999999994</v>
      </c>
      <c r="M104">
        <v>60.71</v>
      </c>
      <c r="N104">
        <v>1</v>
      </c>
      <c r="O104">
        <v>0.95</v>
      </c>
      <c r="P104">
        <v>5.53</v>
      </c>
      <c r="Q104">
        <v>3.57</v>
      </c>
      <c r="R104">
        <v>28.76</v>
      </c>
      <c r="S104">
        <v>111.6</v>
      </c>
      <c r="T104">
        <v>231.57999999999998</v>
      </c>
      <c r="U104">
        <v>0.249</v>
      </c>
      <c r="V104">
        <v>135.66999999999999</v>
      </c>
    </row>
    <row r="105" spans="1:22">
      <c r="A105" t="s">
        <v>127</v>
      </c>
      <c r="B105" t="s">
        <v>7</v>
      </c>
      <c r="C105">
        <f>(G105*'Points System'!$B$17)+(H105*'Points System'!$B$4)+(I105*'Points System'!$B$5)+(J105*'Points System'!$B$6)+(K105*'Points System'!$B$7)+(L105*'Points System'!$B$3)+(M105*'Points System'!$B$2)+(N105*'Points System'!$B$11)+(O105*'Points System'!$B$12)+(P105*'Points System'!$B$10)+(Q105*'Points System'!$B$13)+(R105*'Points System'!$B$8)+(S105*'Points System'!$B$9)+(T105*'Points System'!$B$14)+(E105*'Points System'!$B$15)</f>
        <v>287.64999999999998</v>
      </c>
      <c r="D105">
        <f t="shared" si="1"/>
        <v>0.48812978329854567</v>
      </c>
      <c r="E105">
        <v>549.79999999999995</v>
      </c>
      <c r="F105">
        <v>589.29</v>
      </c>
      <c r="G105">
        <v>156.94999999999999</v>
      </c>
      <c r="H105">
        <v>124.51</v>
      </c>
      <c r="I105">
        <v>22.76</v>
      </c>
      <c r="J105">
        <v>5.15</v>
      </c>
      <c r="K105">
        <v>6.38</v>
      </c>
      <c r="L105">
        <v>53.95</v>
      </c>
      <c r="M105">
        <v>69.650000000000006</v>
      </c>
      <c r="N105">
        <v>18.64</v>
      </c>
      <c r="O105">
        <v>6.94</v>
      </c>
      <c r="P105">
        <v>2.5</v>
      </c>
      <c r="Q105">
        <v>3.37</v>
      </c>
      <c r="R105">
        <v>42.09</v>
      </c>
      <c r="S105">
        <v>103.24</v>
      </c>
      <c r="T105">
        <v>211</v>
      </c>
      <c r="U105">
        <v>0.28599999999999998</v>
      </c>
      <c r="V105">
        <v>148.33000000000001</v>
      </c>
    </row>
    <row r="106" spans="1:22">
      <c r="A106" t="s">
        <v>138</v>
      </c>
      <c r="B106" t="s">
        <v>270</v>
      </c>
      <c r="C106">
        <f>(G106*'Points System'!$B$17)+(H106*'Points System'!$B$4)+(I106*'Points System'!$B$5)+(J106*'Points System'!$B$6)+(K106*'Points System'!$B$7)+(L106*'Points System'!$B$3)+(M106*'Points System'!$B$2)+(N106*'Points System'!$B$11)+(O106*'Points System'!$B$12)+(P106*'Points System'!$B$10)+(Q106*'Points System'!$B$13)+(R106*'Points System'!$B$8)+(S106*'Points System'!$B$9)+(T106*'Points System'!$B$14)+(E106*'Points System'!$B$15)</f>
        <v>282.41999999999996</v>
      </c>
      <c r="D106">
        <f t="shared" si="1"/>
        <v>0.49634446397188042</v>
      </c>
      <c r="E106">
        <v>545.9</v>
      </c>
      <c r="F106">
        <v>569</v>
      </c>
      <c r="G106">
        <v>140.86000000000001</v>
      </c>
      <c r="H106">
        <v>100.29</v>
      </c>
      <c r="I106">
        <v>29.07</v>
      </c>
      <c r="J106">
        <v>1.31</v>
      </c>
      <c r="K106">
        <v>9.33</v>
      </c>
      <c r="L106">
        <v>55.6</v>
      </c>
      <c r="M106">
        <v>56.12</v>
      </c>
      <c r="N106">
        <v>17.59</v>
      </c>
      <c r="O106">
        <v>6.04</v>
      </c>
      <c r="P106">
        <v>3.25</v>
      </c>
      <c r="Q106">
        <v>3.97</v>
      </c>
      <c r="R106">
        <v>25.91</v>
      </c>
      <c r="S106">
        <v>69.69</v>
      </c>
      <c r="T106">
        <v>199.68</v>
      </c>
      <c r="U106">
        <v>0.25700000000000001</v>
      </c>
      <c r="V106">
        <v>140.5</v>
      </c>
    </row>
    <row r="107" spans="1:22">
      <c r="A107" t="s">
        <v>108</v>
      </c>
      <c r="B107" t="s">
        <v>7</v>
      </c>
      <c r="C107">
        <f>(G107*'Points System'!$B$17)+(H107*'Points System'!$B$4)+(I107*'Points System'!$B$5)+(J107*'Points System'!$B$6)+(K107*'Points System'!$B$7)+(L107*'Points System'!$B$3)+(M107*'Points System'!$B$2)+(N107*'Points System'!$B$11)+(O107*'Points System'!$B$12)+(P107*'Points System'!$B$10)+(Q107*'Points System'!$B$13)+(R107*'Points System'!$B$8)+(S107*'Points System'!$B$9)+(T107*'Points System'!$B$14)+(E107*'Points System'!$B$15)</f>
        <v>300.40999999999997</v>
      </c>
      <c r="D107">
        <f t="shared" si="1"/>
        <v>0.5579369648793715</v>
      </c>
      <c r="E107">
        <v>498.8</v>
      </c>
      <c r="F107">
        <v>538.42999999999995</v>
      </c>
      <c r="G107">
        <v>144.43</v>
      </c>
      <c r="H107">
        <v>106.82</v>
      </c>
      <c r="I107">
        <v>26.53</v>
      </c>
      <c r="J107">
        <v>3.17</v>
      </c>
      <c r="K107">
        <v>7.4</v>
      </c>
      <c r="L107">
        <v>47.96</v>
      </c>
      <c r="M107">
        <v>67.510000000000005</v>
      </c>
      <c r="N107">
        <v>3.76</v>
      </c>
      <c r="O107">
        <v>2.2000000000000002</v>
      </c>
      <c r="P107">
        <v>4.3</v>
      </c>
      <c r="Q107">
        <v>3.43</v>
      </c>
      <c r="R107">
        <v>41.94</v>
      </c>
      <c r="S107">
        <v>61.85</v>
      </c>
      <c r="T107">
        <v>198.98999999999998</v>
      </c>
      <c r="U107">
        <v>0.28999999999999998</v>
      </c>
      <c r="V107">
        <v>119.5</v>
      </c>
    </row>
    <row r="108" spans="1:22">
      <c r="A108" t="s">
        <v>130</v>
      </c>
      <c r="B108" t="s">
        <v>270</v>
      </c>
      <c r="C108">
        <f>(G108*'Points System'!$B$17)+(H108*'Points System'!$B$4)+(I108*'Points System'!$B$5)+(J108*'Points System'!$B$6)+(K108*'Points System'!$B$7)+(L108*'Points System'!$B$3)+(M108*'Points System'!$B$2)+(N108*'Points System'!$B$11)+(O108*'Points System'!$B$12)+(P108*'Points System'!$B$10)+(Q108*'Points System'!$B$13)+(R108*'Points System'!$B$8)+(S108*'Points System'!$B$9)+(T108*'Points System'!$B$14)+(E108*'Points System'!$B$15)</f>
        <v>285.74</v>
      </c>
      <c r="D108">
        <f t="shared" si="1"/>
        <v>0.49277411789052528</v>
      </c>
      <c r="E108">
        <v>550.29999999999995</v>
      </c>
      <c r="F108">
        <v>579.86</v>
      </c>
      <c r="G108">
        <v>150.41999999999999</v>
      </c>
      <c r="H108">
        <v>114.39</v>
      </c>
      <c r="I108">
        <v>28.64</v>
      </c>
      <c r="J108">
        <v>2.63</v>
      </c>
      <c r="K108">
        <v>5.1100000000000003</v>
      </c>
      <c r="L108">
        <v>50.22</v>
      </c>
      <c r="M108">
        <v>63.24</v>
      </c>
      <c r="N108">
        <v>13.21</v>
      </c>
      <c r="O108">
        <v>5.9</v>
      </c>
      <c r="P108">
        <v>3.68</v>
      </c>
      <c r="Q108">
        <v>4.7300000000000004</v>
      </c>
      <c r="R108">
        <v>27.87</v>
      </c>
      <c r="S108">
        <v>66.58</v>
      </c>
      <c r="T108">
        <v>200</v>
      </c>
      <c r="U108">
        <v>0.27200000000000002</v>
      </c>
      <c r="V108">
        <v>143</v>
      </c>
    </row>
    <row r="109" spans="1:22">
      <c r="A109" t="s">
        <v>141</v>
      </c>
      <c r="B109" t="s">
        <v>8</v>
      </c>
      <c r="C109">
        <f>(G109*'Points System'!$B$17)+(H109*'Points System'!$B$4)+(I109*'Points System'!$B$5)+(J109*'Points System'!$B$6)+(K109*'Points System'!$B$7)+(L109*'Points System'!$B$3)+(M109*'Points System'!$B$2)+(N109*'Points System'!$B$11)+(O109*'Points System'!$B$12)+(P109*'Points System'!$B$10)+(Q109*'Points System'!$B$13)+(R109*'Points System'!$B$8)+(S109*'Points System'!$B$9)+(T109*'Points System'!$B$14)+(E109*'Points System'!$B$15)</f>
        <v>281.12</v>
      </c>
      <c r="D109">
        <f t="shared" si="1"/>
        <v>0.53170925460082086</v>
      </c>
      <c r="E109">
        <v>501.8</v>
      </c>
      <c r="F109">
        <v>528.71</v>
      </c>
      <c r="G109">
        <v>144.69999999999999</v>
      </c>
      <c r="H109">
        <v>100.09</v>
      </c>
      <c r="I109">
        <v>32.51</v>
      </c>
      <c r="J109">
        <v>3.91</v>
      </c>
      <c r="K109">
        <v>9.11</v>
      </c>
      <c r="L109">
        <v>47.78</v>
      </c>
      <c r="M109">
        <v>65.98</v>
      </c>
      <c r="N109">
        <v>13.47</v>
      </c>
      <c r="O109">
        <v>5.92</v>
      </c>
      <c r="P109">
        <v>6.42</v>
      </c>
      <c r="Q109">
        <v>2.6</v>
      </c>
      <c r="R109">
        <v>23.64</v>
      </c>
      <c r="S109">
        <v>83.53</v>
      </c>
      <c r="T109">
        <v>213.28</v>
      </c>
      <c r="U109">
        <v>0.30299999999999999</v>
      </c>
      <c r="V109">
        <v>134.33000000000001</v>
      </c>
    </row>
    <row r="110" spans="1:22">
      <c r="A110" t="s">
        <v>117</v>
      </c>
      <c r="B110" t="s">
        <v>8</v>
      </c>
      <c r="C110">
        <f>(G110*'Points System'!$B$17)+(H110*'Points System'!$B$4)+(I110*'Points System'!$B$5)+(J110*'Points System'!$B$6)+(K110*'Points System'!$B$7)+(L110*'Points System'!$B$3)+(M110*'Points System'!$B$2)+(N110*'Points System'!$B$11)+(O110*'Points System'!$B$12)+(P110*'Points System'!$B$10)+(Q110*'Points System'!$B$13)+(R110*'Points System'!$B$8)+(S110*'Points System'!$B$9)+(T110*'Points System'!$B$14)+(E110*'Points System'!$B$15)</f>
        <v>294.74999999999994</v>
      </c>
      <c r="D110">
        <f t="shared" si="1"/>
        <v>0.5426477898263895</v>
      </c>
      <c r="E110">
        <v>517.89</v>
      </c>
      <c r="F110">
        <v>543.16999999999996</v>
      </c>
      <c r="G110">
        <v>144.57</v>
      </c>
      <c r="H110">
        <v>105.7</v>
      </c>
      <c r="I110">
        <v>25.36</v>
      </c>
      <c r="J110">
        <v>2.4</v>
      </c>
      <c r="K110">
        <v>10.62</v>
      </c>
      <c r="L110">
        <v>63.8</v>
      </c>
      <c r="M110">
        <v>57.68</v>
      </c>
      <c r="N110">
        <v>2.12</v>
      </c>
      <c r="O110">
        <v>1.29</v>
      </c>
      <c r="P110">
        <v>4.34</v>
      </c>
      <c r="Q110">
        <v>5.03</v>
      </c>
      <c r="R110">
        <v>35.74</v>
      </c>
      <c r="S110">
        <v>73.739999999999995</v>
      </c>
      <c r="T110">
        <v>206.1</v>
      </c>
      <c r="U110">
        <v>0.27800000000000002</v>
      </c>
      <c r="V110">
        <v>131.80000000000001</v>
      </c>
    </row>
    <row r="111" spans="1:22">
      <c r="A111" t="s">
        <v>140</v>
      </c>
      <c r="B111" t="s">
        <v>270</v>
      </c>
      <c r="C111">
        <f>(G111*'Points System'!$B$17)+(H111*'Points System'!$B$4)+(I111*'Points System'!$B$5)+(J111*'Points System'!$B$6)+(K111*'Points System'!$B$7)+(L111*'Points System'!$B$3)+(M111*'Points System'!$B$2)+(N111*'Points System'!$B$11)+(O111*'Points System'!$B$12)+(P111*'Points System'!$B$10)+(Q111*'Points System'!$B$13)+(R111*'Points System'!$B$8)+(S111*'Points System'!$B$9)+(T111*'Points System'!$B$14)+(E111*'Points System'!$B$15)</f>
        <v>283.66000000000008</v>
      </c>
      <c r="D111">
        <f t="shared" si="1"/>
        <v>0.45719903937591688</v>
      </c>
      <c r="E111">
        <v>591.1</v>
      </c>
      <c r="F111">
        <v>620.42999999999995</v>
      </c>
      <c r="G111">
        <v>155.28</v>
      </c>
      <c r="H111">
        <v>122.26</v>
      </c>
      <c r="I111">
        <v>25.31</v>
      </c>
      <c r="J111">
        <v>4.7699999999999996</v>
      </c>
      <c r="K111">
        <v>4.26</v>
      </c>
      <c r="L111">
        <v>48.64</v>
      </c>
      <c r="M111">
        <v>67.489999999999995</v>
      </c>
      <c r="N111">
        <v>19.73</v>
      </c>
      <c r="O111">
        <v>4.76</v>
      </c>
      <c r="P111">
        <v>6.22</v>
      </c>
      <c r="Q111">
        <v>4.13</v>
      </c>
      <c r="R111">
        <v>23.67</v>
      </c>
      <c r="S111">
        <v>81.56</v>
      </c>
      <c r="T111">
        <v>204.23</v>
      </c>
      <c r="U111">
        <v>0.26300000000000001</v>
      </c>
      <c r="V111">
        <v>151.33000000000001</v>
      </c>
    </row>
    <row r="112" spans="1:22">
      <c r="A112" t="s">
        <v>122</v>
      </c>
      <c r="B112" t="s">
        <v>6</v>
      </c>
      <c r="C112">
        <f>(G112*'Points System'!$B$17)+(H112*'Points System'!$B$4)+(I112*'Points System'!$B$5)+(J112*'Points System'!$B$6)+(K112*'Points System'!$B$7)+(L112*'Points System'!$B$3)+(M112*'Points System'!$B$2)+(N112*'Points System'!$B$11)+(O112*'Points System'!$B$12)+(P112*'Points System'!$B$10)+(Q112*'Points System'!$B$13)+(R112*'Points System'!$B$8)+(S112*'Points System'!$B$9)+(T112*'Points System'!$B$14)+(E112*'Points System'!$B$15)</f>
        <v>289.13</v>
      </c>
      <c r="D112">
        <f t="shared" si="1"/>
        <v>0.58544931762037822</v>
      </c>
      <c r="E112">
        <v>451.2</v>
      </c>
      <c r="F112">
        <v>493.86</v>
      </c>
      <c r="G112">
        <v>123.27</v>
      </c>
      <c r="H112">
        <v>80.989999999999995</v>
      </c>
      <c r="I112">
        <v>25.18</v>
      </c>
      <c r="J112">
        <v>1.08</v>
      </c>
      <c r="K112">
        <v>16.23</v>
      </c>
      <c r="L112">
        <v>67.92</v>
      </c>
      <c r="M112">
        <v>59.96</v>
      </c>
      <c r="N112">
        <v>1.33</v>
      </c>
      <c r="O112">
        <v>0.8</v>
      </c>
      <c r="P112">
        <v>1.68</v>
      </c>
      <c r="Q112">
        <v>3</v>
      </c>
      <c r="R112">
        <v>51.43</v>
      </c>
      <c r="S112">
        <v>91.9</v>
      </c>
      <c r="T112">
        <v>199.51</v>
      </c>
      <c r="U112">
        <v>0.27200000000000002</v>
      </c>
      <c r="V112">
        <v>126.5</v>
      </c>
    </row>
    <row r="113" spans="1:22">
      <c r="A113" t="s">
        <v>128</v>
      </c>
      <c r="B113" t="s">
        <v>6</v>
      </c>
      <c r="C113">
        <f>(G113*'Points System'!$B$17)+(H113*'Points System'!$B$4)+(I113*'Points System'!$B$5)+(J113*'Points System'!$B$6)+(K113*'Points System'!$B$7)+(L113*'Points System'!$B$3)+(M113*'Points System'!$B$2)+(N113*'Points System'!$B$11)+(O113*'Points System'!$B$12)+(P113*'Points System'!$B$10)+(Q113*'Points System'!$B$13)+(R113*'Points System'!$B$8)+(S113*'Points System'!$B$9)+(T113*'Points System'!$B$14)+(E113*'Points System'!$B$15)</f>
        <v>289.70999999999992</v>
      </c>
      <c r="D113">
        <f t="shared" si="1"/>
        <v>0.64543510225905609</v>
      </c>
      <c r="E113">
        <v>406.6</v>
      </c>
      <c r="F113">
        <v>448.86</v>
      </c>
      <c r="G113">
        <v>96.57</v>
      </c>
      <c r="H113">
        <v>53.99</v>
      </c>
      <c r="I113">
        <v>18.010000000000002</v>
      </c>
      <c r="J113">
        <v>0.75</v>
      </c>
      <c r="K113">
        <v>24.91</v>
      </c>
      <c r="L113">
        <v>71.78</v>
      </c>
      <c r="M113">
        <v>57.15</v>
      </c>
      <c r="N113">
        <v>1.79</v>
      </c>
      <c r="O113">
        <v>1.04</v>
      </c>
      <c r="P113">
        <v>5.15</v>
      </c>
      <c r="Q113">
        <v>3.63</v>
      </c>
      <c r="R113">
        <v>57.13</v>
      </c>
      <c r="S113">
        <v>94.15</v>
      </c>
      <c r="T113">
        <v>191.9</v>
      </c>
      <c r="U113">
        <v>0.23699999999999999</v>
      </c>
      <c r="V113">
        <v>109.5</v>
      </c>
    </row>
    <row r="114" spans="1:22">
      <c r="A114" t="s">
        <v>121</v>
      </c>
      <c r="B114" t="s">
        <v>267</v>
      </c>
      <c r="C114">
        <f>(G114*'Points System'!$B$17)+(H114*'Points System'!$B$4)+(I114*'Points System'!$B$5)+(J114*'Points System'!$B$6)+(K114*'Points System'!$B$7)+(L114*'Points System'!$B$3)+(M114*'Points System'!$B$2)+(N114*'Points System'!$B$11)+(O114*'Points System'!$B$12)+(P114*'Points System'!$B$10)+(Q114*'Points System'!$B$13)+(R114*'Points System'!$B$8)+(S114*'Points System'!$B$9)+(T114*'Points System'!$B$14)+(E114*'Points System'!$B$15)</f>
        <v>291.61999999999995</v>
      </c>
      <c r="D114">
        <f t="shared" si="1"/>
        <v>0.56901463414634135</v>
      </c>
      <c r="E114">
        <v>468</v>
      </c>
      <c r="F114">
        <v>512.5</v>
      </c>
      <c r="G114">
        <v>126.52</v>
      </c>
      <c r="H114">
        <v>89.65</v>
      </c>
      <c r="I114">
        <v>20.13</v>
      </c>
      <c r="J114">
        <v>1.43</v>
      </c>
      <c r="K114">
        <v>15.8</v>
      </c>
      <c r="L114">
        <v>64.58</v>
      </c>
      <c r="M114">
        <v>60.8</v>
      </c>
      <c r="N114">
        <v>4.25</v>
      </c>
      <c r="O114">
        <v>2.56</v>
      </c>
      <c r="P114">
        <v>4.03</v>
      </c>
      <c r="Q114">
        <v>3.8</v>
      </c>
      <c r="R114">
        <v>44.95</v>
      </c>
      <c r="S114">
        <v>81.83</v>
      </c>
      <c r="T114">
        <v>197.39999999999998</v>
      </c>
      <c r="U114">
        <v>0.27900000000000003</v>
      </c>
      <c r="V114">
        <v>134</v>
      </c>
    </row>
    <row r="115" spans="1:22">
      <c r="A115" t="s">
        <v>137</v>
      </c>
      <c r="B115" t="s">
        <v>270</v>
      </c>
      <c r="C115">
        <f>(G115*'Points System'!$B$17)+(H115*'Points System'!$B$4)+(I115*'Points System'!$B$5)+(J115*'Points System'!$B$6)+(K115*'Points System'!$B$7)+(L115*'Points System'!$B$3)+(M115*'Points System'!$B$2)+(N115*'Points System'!$B$11)+(O115*'Points System'!$B$12)+(P115*'Points System'!$B$10)+(Q115*'Points System'!$B$13)+(R115*'Points System'!$B$8)+(S115*'Points System'!$B$9)+(T115*'Points System'!$B$14)+(E115*'Points System'!$B$15)</f>
        <v>285.43999999999994</v>
      </c>
      <c r="D115">
        <f t="shared" si="1"/>
        <v>0.48650951918324203</v>
      </c>
      <c r="E115">
        <v>555</v>
      </c>
      <c r="F115">
        <v>586.71</v>
      </c>
      <c r="G115">
        <v>149.81</v>
      </c>
      <c r="H115">
        <v>106.52</v>
      </c>
      <c r="I115">
        <v>28.5</v>
      </c>
      <c r="J115">
        <v>2.17</v>
      </c>
      <c r="K115">
        <v>12.98</v>
      </c>
      <c r="L115">
        <v>64.84</v>
      </c>
      <c r="M115">
        <v>58.67</v>
      </c>
      <c r="N115">
        <v>5.57</v>
      </c>
      <c r="O115">
        <v>4.22</v>
      </c>
      <c r="P115">
        <v>5.03</v>
      </c>
      <c r="Q115">
        <v>3.1</v>
      </c>
      <c r="R115">
        <v>27.86</v>
      </c>
      <c r="S115">
        <v>94.26</v>
      </c>
      <c r="T115">
        <v>221.95</v>
      </c>
      <c r="U115">
        <v>0.27</v>
      </c>
      <c r="V115">
        <v>145.5</v>
      </c>
    </row>
    <row r="116" spans="1:22">
      <c r="A116" t="s">
        <v>132</v>
      </c>
      <c r="B116" t="s">
        <v>270</v>
      </c>
      <c r="C116">
        <f>(G116*'Points System'!$B$17)+(H116*'Points System'!$B$4)+(I116*'Points System'!$B$5)+(J116*'Points System'!$B$6)+(K116*'Points System'!$B$7)+(L116*'Points System'!$B$3)+(M116*'Points System'!$B$2)+(N116*'Points System'!$B$11)+(O116*'Points System'!$B$12)+(P116*'Points System'!$B$10)+(Q116*'Points System'!$B$13)+(R116*'Points System'!$B$8)+(S116*'Points System'!$B$9)+(T116*'Points System'!$B$14)+(E116*'Points System'!$B$15)</f>
        <v>285.52999999999997</v>
      </c>
      <c r="D116">
        <f t="shared" si="1"/>
        <v>0.51686186485165542</v>
      </c>
      <c r="E116">
        <v>517.20000000000005</v>
      </c>
      <c r="F116">
        <v>552.42999999999995</v>
      </c>
      <c r="G116">
        <v>137.05000000000001</v>
      </c>
      <c r="H116">
        <v>93.52</v>
      </c>
      <c r="I116">
        <v>27.22</v>
      </c>
      <c r="J116">
        <v>1.1299999999999999</v>
      </c>
      <c r="K116">
        <v>15.76</v>
      </c>
      <c r="L116">
        <v>67.180000000000007</v>
      </c>
      <c r="M116">
        <v>58.98</v>
      </c>
      <c r="N116">
        <v>2.5099999999999998</v>
      </c>
      <c r="O116">
        <v>2.57</v>
      </c>
      <c r="P116">
        <v>4.13</v>
      </c>
      <c r="Q116">
        <v>4.0999999999999996</v>
      </c>
      <c r="R116">
        <v>46.51</v>
      </c>
      <c r="S116">
        <v>105.6</v>
      </c>
      <c r="T116">
        <v>214.38999999999996</v>
      </c>
      <c r="U116">
        <v>0.26400000000000001</v>
      </c>
      <c r="V116">
        <v>138.5</v>
      </c>
    </row>
    <row r="117" spans="1:22">
      <c r="A117" t="s">
        <v>146</v>
      </c>
      <c r="B117" t="s">
        <v>6</v>
      </c>
      <c r="C117">
        <f>(G117*'Points System'!$B$17)+(H117*'Points System'!$B$4)+(I117*'Points System'!$B$5)+(J117*'Points System'!$B$6)+(K117*'Points System'!$B$7)+(L117*'Points System'!$B$3)+(M117*'Points System'!$B$2)+(N117*'Points System'!$B$11)+(O117*'Points System'!$B$12)+(P117*'Points System'!$B$10)+(Q117*'Points System'!$B$13)+(R117*'Points System'!$B$8)+(S117*'Points System'!$B$9)+(T117*'Points System'!$B$14)+(E117*'Points System'!$B$15)</f>
        <v>275.77</v>
      </c>
      <c r="D117">
        <f t="shared" si="1"/>
        <v>0.53816130983744126</v>
      </c>
      <c r="E117">
        <v>471.1</v>
      </c>
      <c r="F117">
        <v>512.42999999999995</v>
      </c>
      <c r="G117">
        <v>128.01</v>
      </c>
      <c r="H117">
        <v>78.16</v>
      </c>
      <c r="I117">
        <v>28.53</v>
      </c>
      <c r="J117">
        <v>3.31</v>
      </c>
      <c r="K117">
        <v>18.13</v>
      </c>
      <c r="L117">
        <v>66.760000000000005</v>
      </c>
      <c r="M117">
        <v>67.5</v>
      </c>
      <c r="N117">
        <v>7.1</v>
      </c>
      <c r="O117">
        <v>2.69</v>
      </c>
      <c r="P117">
        <v>4.83</v>
      </c>
      <c r="Q117">
        <v>3.37</v>
      </c>
      <c r="R117">
        <v>50.14</v>
      </c>
      <c r="S117">
        <v>135.54</v>
      </c>
      <c r="T117">
        <v>217.67000000000002</v>
      </c>
      <c r="U117">
        <v>0.27</v>
      </c>
      <c r="V117">
        <v>126.33</v>
      </c>
    </row>
    <row r="118" spans="1:22">
      <c r="A118" t="s">
        <v>123</v>
      </c>
      <c r="B118" t="s">
        <v>269</v>
      </c>
      <c r="C118">
        <f>(G118*'Points System'!$B$17)+(H118*'Points System'!$B$4)+(I118*'Points System'!$B$5)+(J118*'Points System'!$B$6)+(K118*'Points System'!$B$7)+(L118*'Points System'!$B$3)+(M118*'Points System'!$B$2)+(N118*'Points System'!$B$11)+(O118*'Points System'!$B$12)+(P118*'Points System'!$B$10)+(Q118*'Points System'!$B$13)+(R118*'Points System'!$B$8)+(S118*'Points System'!$B$9)+(T118*'Points System'!$B$14)+(E118*'Points System'!$B$15)</f>
        <v>293.60999999999996</v>
      </c>
      <c r="D118">
        <f t="shared" si="1"/>
        <v>0.60734749601803772</v>
      </c>
      <c r="E118">
        <v>451</v>
      </c>
      <c r="F118">
        <v>483.43</v>
      </c>
      <c r="G118">
        <v>107.9</v>
      </c>
      <c r="H118">
        <v>68.47</v>
      </c>
      <c r="I118">
        <v>15.58</v>
      </c>
      <c r="J118">
        <v>1</v>
      </c>
      <c r="K118">
        <v>23.01</v>
      </c>
      <c r="L118">
        <v>76.55</v>
      </c>
      <c r="M118">
        <v>59.2</v>
      </c>
      <c r="N118">
        <v>0.9</v>
      </c>
      <c r="O118">
        <v>0.75</v>
      </c>
      <c r="P118">
        <v>7</v>
      </c>
      <c r="Q118">
        <v>4</v>
      </c>
      <c r="R118">
        <v>42.96</v>
      </c>
      <c r="S118">
        <v>86.92</v>
      </c>
      <c r="T118">
        <v>194.67000000000002</v>
      </c>
      <c r="U118">
        <v>0.23899999999999999</v>
      </c>
      <c r="V118">
        <v>126.5</v>
      </c>
    </row>
    <row r="119" spans="1:22">
      <c r="A119" t="s">
        <v>133</v>
      </c>
      <c r="B119" t="s">
        <v>7</v>
      </c>
      <c r="C119">
        <f>(G119*'Points System'!$B$17)+(H119*'Points System'!$B$4)+(I119*'Points System'!$B$5)+(J119*'Points System'!$B$6)+(K119*'Points System'!$B$7)+(L119*'Points System'!$B$3)+(M119*'Points System'!$B$2)+(N119*'Points System'!$B$11)+(O119*'Points System'!$B$12)+(P119*'Points System'!$B$10)+(Q119*'Points System'!$B$13)+(R119*'Points System'!$B$8)+(S119*'Points System'!$B$9)+(T119*'Points System'!$B$14)+(E119*'Points System'!$B$15)</f>
        <v>286.93999999999994</v>
      </c>
      <c r="D119">
        <f t="shared" si="1"/>
        <v>0.52718220066508659</v>
      </c>
      <c r="E119">
        <v>519.1</v>
      </c>
      <c r="F119">
        <v>544.29</v>
      </c>
      <c r="G119">
        <v>141.30000000000001</v>
      </c>
      <c r="H119">
        <v>108.46</v>
      </c>
      <c r="I119">
        <v>20.84</v>
      </c>
      <c r="J119">
        <v>1.58</v>
      </c>
      <c r="K119">
        <v>11.19</v>
      </c>
      <c r="L119">
        <v>62.2</v>
      </c>
      <c r="M119">
        <v>58.23</v>
      </c>
      <c r="N119">
        <v>11.75</v>
      </c>
      <c r="O119">
        <v>3.49</v>
      </c>
      <c r="P119">
        <v>5.65</v>
      </c>
      <c r="Q119">
        <v>4.33</v>
      </c>
      <c r="R119">
        <v>27.14</v>
      </c>
      <c r="S119">
        <v>74.180000000000007</v>
      </c>
      <c r="T119">
        <v>199.64</v>
      </c>
      <c r="U119">
        <v>0.27</v>
      </c>
      <c r="V119">
        <v>129.5</v>
      </c>
    </row>
    <row r="120" spans="1:22">
      <c r="A120" t="s">
        <v>135</v>
      </c>
      <c r="B120" t="s">
        <v>269</v>
      </c>
      <c r="C120">
        <f>(G120*'Points System'!$B$17)+(H120*'Points System'!$B$4)+(I120*'Points System'!$B$5)+(J120*'Points System'!$B$6)+(K120*'Points System'!$B$7)+(L120*'Points System'!$B$3)+(M120*'Points System'!$B$2)+(N120*'Points System'!$B$11)+(O120*'Points System'!$B$12)+(P120*'Points System'!$B$10)+(Q120*'Points System'!$B$13)+(R120*'Points System'!$B$8)+(S120*'Points System'!$B$9)+(T120*'Points System'!$B$14)+(E120*'Points System'!$B$15)</f>
        <v>285</v>
      </c>
      <c r="D120">
        <f t="shared" si="1"/>
        <v>0.54241288087851858</v>
      </c>
      <c r="E120">
        <v>511.5</v>
      </c>
      <c r="F120">
        <v>525.42999999999995</v>
      </c>
      <c r="G120">
        <v>136.26</v>
      </c>
      <c r="H120">
        <v>90.96</v>
      </c>
      <c r="I120">
        <v>25.23</v>
      </c>
      <c r="J120">
        <v>1.33</v>
      </c>
      <c r="K120">
        <v>18.239999999999998</v>
      </c>
      <c r="L120">
        <v>69.22</v>
      </c>
      <c r="M120">
        <v>53.58</v>
      </c>
      <c r="N120">
        <v>1.08</v>
      </c>
      <c r="O120">
        <v>0.95</v>
      </c>
      <c r="P120">
        <v>4</v>
      </c>
      <c r="Q120">
        <v>4</v>
      </c>
      <c r="R120">
        <v>18.8</v>
      </c>
      <c r="S120">
        <v>79.099999999999994</v>
      </c>
      <c r="T120">
        <v>218.37</v>
      </c>
      <c r="U120">
        <v>0.26800000000000002</v>
      </c>
      <c r="V120">
        <v>136.33000000000001</v>
      </c>
    </row>
    <row r="121" spans="1:22">
      <c r="A121" t="s">
        <v>151</v>
      </c>
      <c r="B121" t="s">
        <v>267</v>
      </c>
      <c r="C121">
        <f>(G121*'Points System'!$B$17)+(H121*'Points System'!$B$4)+(I121*'Points System'!$B$5)+(J121*'Points System'!$B$6)+(K121*'Points System'!$B$7)+(L121*'Points System'!$B$3)+(M121*'Points System'!$B$2)+(N121*'Points System'!$B$11)+(O121*'Points System'!$B$12)+(P121*'Points System'!$B$10)+(Q121*'Points System'!$B$13)+(R121*'Points System'!$B$8)+(S121*'Points System'!$B$9)+(T121*'Points System'!$B$14)+(E121*'Points System'!$B$15)</f>
        <v>270.13999999999993</v>
      </c>
      <c r="D121">
        <f t="shared" si="1"/>
        <v>0.49814674804993631</v>
      </c>
      <c r="E121">
        <v>507.1</v>
      </c>
      <c r="F121">
        <v>542.29</v>
      </c>
      <c r="G121">
        <v>133.96</v>
      </c>
      <c r="H121">
        <v>87.84</v>
      </c>
      <c r="I121">
        <v>24.53</v>
      </c>
      <c r="J121">
        <v>10.01</v>
      </c>
      <c r="K121">
        <v>11.66</v>
      </c>
      <c r="L121">
        <v>50.07</v>
      </c>
      <c r="M121">
        <v>62</v>
      </c>
      <c r="N121">
        <v>15.46</v>
      </c>
      <c r="O121">
        <v>6.11</v>
      </c>
      <c r="P121">
        <v>4.13</v>
      </c>
      <c r="Q121">
        <v>3.03</v>
      </c>
      <c r="R121">
        <v>30.71</v>
      </c>
      <c r="S121">
        <v>99.69</v>
      </c>
      <c r="T121">
        <v>213.57</v>
      </c>
      <c r="U121">
        <v>0.26400000000000001</v>
      </c>
      <c r="V121">
        <v>144.33000000000001</v>
      </c>
    </row>
    <row r="122" spans="1:22">
      <c r="A122" t="s">
        <v>129</v>
      </c>
      <c r="B122" t="s">
        <v>6</v>
      </c>
      <c r="C122">
        <f>(G122*'Points System'!$B$17)+(H122*'Points System'!$B$4)+(I122*'Points System'!$B$5)+(J122*'Points System'!$B$6)+(K122*'Points System'!$B$7)+(L122*'Points System'!$B$3)+(M122*'Points System'!$B$2)+(N122*'Points System'!$B$11)+(O122*'Points System'!$B$12)+(P122*'Points System'!$B$10)+(Q122*'Points System'!$B$13)+(R122*'Points System'!$B$8)+(S122*'Points System'!$B$9)+(T122*'Points System'!$B$14)+(E122*'Points System'!$B$15)</f>
        <v>285.36</v>
      </c>
      <c r="D122">
        <f t="shared" si="1"/>
        <v>0.50189070826811122</v>
      </c>
      <c r="E122">
        <v>512.9</v>
      </c>
      <c r="F122">
        <v>568.57000000000005</v>
      </c>
      <c r="G122">
        <v>139.91</v>
      </c>
      <c r="H122">
        <v>100.51</v>
      </c>
      <c r="I122">
        <v>28.98</v>
      </c>
      <c r="J122">
        <v>1.77</v>
      </c>
      <c r="K122">
        <v>9.1</v>
      </c>
      <c r="L122">
        <v>59.53</v>
      </c>
      <c r="M122">
        <v>63.05</v>
      </c>
      <c r="N122">
        <v>2.2400000000000002</v>
      </c>
      <c r="O122">
        <v>1.04</v>
      </c>
      <c r="P122">
        <v>1.53</v>
      </c>
      <c r="Q122">
        <v>3.43</v>
      </c>
      <c r="R122">
        <v>62.6</v>
      </c>
      <c r="S122">
        <v>102.73</v>
      </c>
      <c r="T122">
        <v>200.18</v>
      </c>
      <c r="U122">
        <v>0.27400000000000002</v>
      </c>
      <c r="V122">
        <v>135.33000000000001</v>
      </c>
    </row>
    <row r="123" spans="1:22">
      <c r="A123" t="s">
        <v>134</v>
      </c>
      <c r="B123" t="s">
        <v>8</v>
      </c>
      <c r="C123">
        <f>(G123*'Points System'!$B$17)+(H123*'Points System'!$B$4)+(I123*'Points System'!$B$5)+(J123*'Points System'!$B$6)+(K123*'Points System'!$B$7)+(L123*'Points System'!$B$3)+(M123*'Points System'!$B$2)+(N123*'Points System'!$B$11)+(O123*'Points System'!$B$12)+(P123*'Points System'!$B$10)+(Q123*'Points System'!$B$13)+(R123*'Points System'!$B$8)+(S123*'Points System'!$B$9)+(T123*'Points System'!$B$14)+(E123*'Points System'!$B$15)</f>
        <v>286.54999999999984</v>
      </c>
      <c r="D123">
        <f t="shared" si="1"/>
        <v>0.53332464776936084</v>
      </c>
      <c r="E123">
        <v>498.9</v>
      </c>
      <c r="F123">
        <v>537.29</v>
      </c>
      <c r="G123">
        <v>134.32</v>
      </c>
      <c r="H123">
        <v>90.67</v>
      </c>
      <c r="I123">
        <v>27.18</v>
      </c>
      <c r="J123">
        <v>1.88</v>
      </c>
      <c r="K123">
        <v>13.76</v>
      </c>
      <c r="L123">
        <v>64.09</v>
      </c>
      <c r="M123">
        <v>55.96</v>
      </c>
      <c r="N123">
        <v>1</v>
      </c>
      <c r="O123">
        <v>0.85</v>
      </c>
      <c r="P123">
        <v>5.27</v>
      </c>
      <c r="Q123">
        <v>4</v>
      </c>
      <c r="R123">
        <v>33.090000000000003</v>
      </c>
      <c r="S123">
        <v>77.72</v>
      </c>
      <c r="T123">
        <v>205.70999999999998</v>
      </c>
      <c r="U123">
        <v>0.26900000000000002</v>
      </c>
      <c r="V123">
        <v>134.16999999999999</v>
      </c>
    </row>
    <row r="124" spans="1:22">
      <c r="A124" t="s">
        <v>126</v>
      </c>
      <c r="B124" t="s">
        <v>270</v>
      </c>
      <c r="C124">
        <f>(G124*'Points System'!$B$17)+(H124*'Points System'!$B$4)+(I124*'Points System'!$B$5)+(J124*'Points System'!$B$6)+(K124*'Points System'!$B$7)+(L124*'Points System'!$B$3)+(M124*'Points System'!$B$2)+(N124*'Points System'!$B$11)+(O124*'Points System'!$B$12)+(P124*'Points System'!$B$10)+(Q124*'Points System'!$B$13)+(R124*'Points System'!$B$8)+(S124*'Points System'!$B$9)+(T124*'Points System'!$B$14)+(E124*'Points System'!$B$15)</f>
        <v>288.86</v>
      </c>
      <c r="D124">
        <f t="shared" si="1"/>
        <v>0.50715452007654893</v>
      </c>
      <c r="E124">
        <v>537.4</v>
      </c>
      <c r="F124">
        <v>569.57000000000005</v>
      </c>
      <c r="G124">
        <v>138.74</v>
      </c>
      <c r="H124">
        <v>103.51</v>
      </c>
      <c r="I124">
        <v>23.45</v>
      </c>
      <c r="J124">
        <v>3.27</v>
      </c>
      <c r="K124">
        <v>8.36</v>
      </c>
      <c r="L124">
        <v>52.19</v>
      </c>
      <c r="M124">
        <v>58.25</v>
      </c>
      <c r="N124">
        <v>4.99</v>
      </c>
      <c r="O124">
        <v>3.63</v>
      </c>
      <c r="P124">
        <v>3.63</v>
      </c>
      <c r="Q124">
        <v>3.2</v>
      </c>
      <c r="R124">
        <v>36.93</v>
      </c>
      <c r="S124">
        <v>57.16</v>
      </c>
      <c r="T124">
        <v>193.66</v>
      </c>
      <c r="U124">
        <v>0.25800000000000001</v>
      </c>
      <c r="V124">
        <v>146.16999999999999</v>
      </c>
    </row>
    <row r="125" spans="1:22">
      <c r="A125" t="s">
        <v>142</v>
      </c>
      <c r="B125" t="s">
        <v>267</v>
      </c>
      <c r="C125">
        <f>(G125*'Points System'!$B$17)+(H125*'Points System'!$B$4)+(I125*'Points System'!$B$5)+(J125*'Points System'!$B$6)+(K125*'Points System'!$B$7)+(L125*'Points System'!$B$3)+(M125*'Points System'!$B$2)+(N125*'Points System'!$B$11)+(O125*'Points System'!$B$12)+(P125*'Points System'!$B$10)+(Q125*'Points System'!$B$13)+(R125*'Points System'!$B$8)+(S125*'Points System'!$B$9)+(T125*'Points System'!$B$14)+(E125*'Points System'!$B$15)</f>
        <v>278.95000000000005</v>
      </c>
      <c r="D125">
        <f t="shared" si="1"/>
        <v>0.56386569909644046</v>
      </c>
      <c r="E125">
        <v>463.6</v>
      </c>
      <c r="F125">
        <v>494.71</v>
      </c>
      <c r="G125">
        <v>130.34</v>
      </c>
      <c r="H125">
        <v>83.71</v>
      </c>
      <c r="I125">
        <v>27.46</v>
      </c>
      <c r="J125">
        <v>4.0599999999999996</v>
      </c>
      <c r="K125">
        <v>13.57</v>
      </c>
      <c r="L125">
        <v>64.16</v>
      </c>
      <c r="M125">
        <v>58.36</v>
      </c>
      <c r="N125">
        <v>5.93</v>
      </c>
      <c r="O125">
        <v>3.51</v>
      </c>
      <c r="P125">
        <v>4.8</v>
      </c>
      <c r="Q125">
        <v>2.6</v>
      </c>
      <c r="R125">
        <v>39.75</v>
      </c>
      <c r="S125">
        <v>95.63</v>
      </c>
      <c r="T125">
        <v>205.09</v>
      </c>
      <c r="U125">
        <v>0.27900000000000003</v>
      </c>
      <c r="V125">
        <v>113.33</v>
      </c>
    </row>
    <row r="126" spans="1:22">
      <c r="A126" t="s">
        <v>155</v>
      </c>
      <c r="B126" t="s">
        <v>267</v>
      </c>
      <c r="C126">
        <f>(G126*'Points System'!$B$17)+(H126*'Points System'!$B$4)+(I126*'Points System'!$B$5)+(J126*'Points System'!$B$6)+(K126*'Points System'!$B$7)+(L126*'Points System'!$B$3)+(M126*'Points System'!$B$2)+(N126*'Points System'!$B$11)+(O126*'Points System'!$B$12)+(P126*'Points System'!$B$10)+(Q126*'Points System'!$B$13)+(R126*'Points System'!$B$8)+(S126*'Points System'!$B$9)+(T126*'Points System'!$B$14)+(E126*'Points System'!$B$15)</f>
        <v>270.43</v>
      </c>
      <c r="D126">
        <f t="shared" si="1"/>
        <v>0.58390551453124329</v>
      </c>
      <c r="E126">
        <v>439.7</v>
      </c>
      <c r="F126">
        <v>463.14</v>
      </c>
      <c r="G126">
        <v>108.36</v>
      </c>
      <c r="H126">
        <v>59.46</v>
      </c>
      <c r="I126">
        <v>23.35</v>
      </c>
      <c r="J126">
        <v>1.89</v>
      </c>
      <c r="K126">
        <v>24.12</v>
      </c>
      <c r="L126">
        <v>69.569999999999993</v>
      </c>
      <c r="M126">
        <v>61.64</v>
      </c>
      <c r="N126">
        <v>5.19</v>
      </c>
      <c r="O126">
        <v>2.06</v>
      </c>
      <c r="P126">
        <v>5.85</v>
      </c>
      <c r="Q126">
        <v>4.03</v>
      </c>
      <c r="R126">
        <v>40.49</v>
      </c>
      <c r="S126">
        <v>118.56</v>
      </c>
      <c r="T126">
        <v>208.31</v>
      </c>
      <c r="U126">
        <v>0.246</v>
      </c>
      <c r="V126">
        <v>132.16999999999999</v>
      </c>
    </row>
    <row r="127" spans="1:22">
      <c r="A127" t="s">
        <v>139</v>
      </c>
      <c r="B127" t="s">
        <v>8</v>
      </c>
      <c r="C127">
        <f>(G127*'Points System'!$B$17)+(H127*'Points System'!$B$4)+(I127*'Points System'!$B$5)+(J127*'Points System'!$B$6)+(K127*'Points System'!$B$7)+(L127*'Points System'!$B$3)+(M127*'Points System'!$B$2)+(N127*'Points System'!$B$11)+(O127*'Points System'!$B$12)+(P127*'Points System'!$B$10)+(Q127*'Points System'!$B$13)+(R127*'Points System'!$B$8)+(S127*'Points System'!$B$9)+(T127*'Points System'!$B$14)+(E127*'Points System'!$B$15)</f>
        <v>282.61</v>
      </c>
      <c r="D127">
        <f t="shared" si="1"/>
        <v>0.55760314109267417</v>
      </c>
      <c r="E127">
        <v>483.22</v>
      </c>
      <c r="F127">
        <v>506.83</v>
      </c>
      <c r="G127">
        <v>127.51</v>
      </c>
      <c r="H127">
        <v>87.75</v>
      </c>
      <c r="I127">
        <v>25.33</v>
      </c>
      <c r="J127">
        <v>2.37</v>
      </c>
      <c r="K127">
        <v>11.47</v>
      </c>
      <c r="L127">
        <v>54.7</v>
      </c>
      <c r="M127">
        <v>56.33</v>
      </c>
      <c r="N127">
        <v>1.07</v>
      </c>
      <c r="O127">
        <v>0.98</v>
      </c>
      <c r="P127">
        <v>4.0599999999999996</v>
      </c>
      <c r="Q127">
        <v>3.97</v>
      </c>
      <c r="R127">
        <v>36.909999999999997</v>
      </c>
      <c r="S127">
        <v>60.88</v>
      </c>
      <c r="T127">
        <v>191.4</v>
      </c>
      <c r="U127">
        <v>0.28100000000000003</v>
      </c>
      <c r="V127">
        <v>140.6</v>
      </c>
    </row>
    <row r="128" spans="1:22">
      <c r="A128" t="s">
        <v>144</v>
      </c>
      <c r="B128" t="s">
        <v>7</v>
      </c>
      <c r="C128">
        <f>(G128*'Points System'!$B$17)+(H128*'Points System'!$B$4)+(I128*'Points System'!$B$5)+(J128*'Points System'!$B$6)+(K128*'Points System'!$B$7)+(L128*'Points System'!$B$3)+(M128*'Points System'!$B$2)+(N128*'Points System'!$B$11)+(O128*'Points System'!$B$12)+(P128*'Points System'!$B$10)+(Q128*'Points System'!$B$13)+(R128*'Points System'!$B$8)+(S128*'Points System'!$B$9)+(T128*'Points System'!$B$14)+(E128*'Points System'!$B$15)</f>
        <v>276.89</v>
      </c>
      <c r="D128">
        <f t="shared" si="1"/>
        <v>0.51672078527973719</v>
      </c>
      <c r="E128">
        <v>514.20000000000005</v>
      </c>
      <c r="F128">
        <v>535.86</v>
      </c>
      <c r="G128">
        <v>146.69999999999999</v>
      </c>
      <c r="H128">
        <v>108.48</v>
      </c>
      <c r="I128">
        <v>25.4</v>
      </c>
      <c r="J128">
        <v>2.95</v>
      </c>
      <c r="K128">
        <v>9.5299999999999994</v>
      </c>
      <c r="L128">
        <v>60.15</v>
      </c>
      <c r="M128">
        <v>65.02</v>
      </c>
      <c r="N128">
        <v>8.16</v>
      </c>
      <c r="O128">
        <v>2.96</v>
      </c>
      <c r="P128">
        <v>3.85</v>
      </c>
      <c r="Q128">
        <v>2.67</v>
      </c>
      <c r="R128">
        <v>31.95</v>
      </c>
      <c r="S128">
        <v>95.53</v>
      </c>
      <c r="T128">
        <v>206.25</v>
      </c>
      <c r="U128">
        <v>0.28499999999999998</v>
      </c>
      <c r="V128">
        <v>127.33</v>
      </c>
    </row>
    <row r="129" spans="1:22">
      <c r="A129" t="s">
        <v>153</v>
      </c>
      <c r="B129" t="s">
        <v>270</v>
      </c>
      <c r="C129">
        <f>(G129*'Points System'!$B$17)+(H129*'Points System'!$B$4)+(I129*'Points System'!$B$5)+(J129*'Points System'!$B$6)+(K129*'Points System'!$B$7)+(L129*'Points System'!$B$3)+(M129*'Points System'!$B$2)+(N129*'Points System'!$B$11)+(O129*'Points System'!$B$12)+(P129*'Points System'!$B$10)+(Q129*'Points System'!$B$13)+(R129*'Points System'!$B$8)+(S129*'Points System'!$B$9)+(T129*'Points System'!$B$14)+(E129*'Points System'!$B$15)</f>
        <v>267.53999999999991</v>
      </c>
      <c r="D129">
        <f t="shared" si="1"/>
        <v>0.59852348993288573</v>
      </c>
      <c r="E129">
        <v>444.3</v>
      </c>
      <c r="F129">
        <v>447</v>
      </c>
      <c r="G129">
        <v>126.77</v>
      </c>
      <c r="H129">
        <v>92.19</v>
      </c>
      <c r="I129">
        <v>23.44</v>
      </c>
      <c r="J129">
        <v>2.4500000000000002</v>
      </c>
      <c r="K129">
        <v>7.61</v>
      </c>
      <c r="L129">
        <v>45.09</v>
      </c>
      <c r="M129">
        <v>59.7</v>
      </c>
      <c r="N129">
        <v>19.440000000000001</v>
      </c>
      <c r="O129">
        <v>4.7300000000000004</v>
      </c>
      <c r="P129">
        <v>1.58</v>
      </c>
      <c r="Q129">
        <v>2.73</v>
      </c>
      <c r="R129">
        <v>28.28</v>
      </c>
      <c r="S129">
        <v>58.68</v>
      </c>
      <c r="T129">
        <v>176.85999999999999</v>
      </c>
      <c r="U129">
        <v>0.28699999999999998</v>
      </c>
      <c r="V129">
        <v>102</v>
      </c>
    </row>
    <row r="130" spans="1:22">
      <c r="A130" t="s">
        <v>156</v>
      </c>
      <c r="B130" t="s">
        <v>270</v>
      </c>
      <c r="C130">
        <f>(G130*'Points System'!$B$17)+(H130*'Points System'!$B$4)+(I130*'Points System'!$B$5)+(J130*'Points System'!$B$6)+(K130*'Points System'!$B$7)+(L130*'Points System'!$B$3)+(M130*'Points System'!$B$2)+(N130*'Points System'!$B$11)+(O130*'Points System'!$B$12)+(P130*'Points System'!$B$10)+(Q130*'Points System'!$B$13)+(R130*'Points System'!$B$8)+(S130*'Points System'!$B$9)+(T130*'Points System'!$B$14)+(E130*'Points System'!$B$15)</f>
        <v>267.53999999999996</v>
      </c>
      <c r="D130">
        <f t="shared" ref="D130:D193" si="2">C130/F130</f>
        <v>0.4617296308441054</v>
      </c>
      <c r="E130">
        <v>527.29999999999995</v>
      </c>
      <c r="F130">
        <v>579.42999999999995</v>
      </c>
      <c r="G130">
        <v>133.37</v>
      </c>
      <c r="H130">
        <v>87.34</v>
      </c>
      <c r="I130">
        <v>24.53</v>
      </c>
      <c r="J130">
        <v>5.0199999999999996</v>
      </c>
      <c r="K130">
        <v>15.5</v>
      </c>
      <c r="L130">
        <v>55.86</v>
      </c>
      <c r="M130">
        <v>66.37</v>
      </c>
      <c r="N130">
        <v>10.36</v>
      </c>
      <c r="O130">
        <v>4.3600000000000003</v>
      </c>
      <c r="P130">
        <v>3.7</v>
      </c>
      <c r="Q130">
        <v>2.2999999999999998</v>
      </c>
      <c r="R130">
        <v>46.05</v>
      </c>
      <c r="S130">
        <v>123.9</v>
      </c>
      <c r="T130">
        <v>213.46</v>
      </c>
      <c r="U130">
        <v>0.252</v>
      </c>
      <c r="V130">
        <v>143.66999999999999</v>
      </c>
    </row>
    <row r="131" spans="1:22">
      <c r="A131" t="s">
        <v>160</v>
      </c>
      <c r="B131" t="s">
        <v>8</v>
      </c>
      <c r="C131">
        <f>(G131*'Points System'!$B$17)+(H131*'Points System'!$B$4)+(I131*'Points System'!$B$5)+(J131*'Points System'!$B$6)+(K131*'Points System'!$B$7)+(L131*'Points System'!$B$3)+(M131*'Points System'!$B$2)+(N131*'Points System'!$B$11)+(O131*'Points System'!$B$12)+(P131*'Points System'!$B$10)+(Q131*'Points System'!$B$13)+(R131*'Points System'!$B$8)+(S131*'Points System'!$B$9)+(T131*'Points System'!$B$14)+(E131*'Points System'!$B$15)</f>
        <v>263.49</v>
      </c>
      <c r="D131">
        <f t="shared" si="2"/>
        <v>0.45250648302392282</v>
      </c>
      <c r="E131">
        <v>542.1</v>
      </c>
      <c r="F131">
        <v>582.29</v>
      </c>
      <c r="G131">
        <v>141.61000000000001</v>
      </c>
      <c r="H131">
        <v>89.27</v>
      </c>
      <c r="I131">
        <v>31.6</v>
      </c>
      <c r="J131">
        <v>4.3899999999999997</v>
      </c>
      <c r="K131">
        <v>15.86</v>
      </c>
      <c r="L131">
        <v>71.55</v>
      </c>
      <c r="M131">
        <v>55.92</v>
      </c>
      <c r="N131">
        <v>1.9</v>
      </c>
      <c r="O131">
        <v>2.11</v>
      </c>
      <c r="P131">
        <v>2.68</v>
      </c>
      <c r="Q131">
        <v>5.03</v>
      </c>
      <c r="R131">
        <v>40.54</v>
      </c>
      <c r="S131">
        <v>136.07</v>
      </c>
      <c r="T131">
        <v>229.07999999999998</v>
      </c>
      <c r="U131">
        <v>0.26300000000000001</v>
      </c>
      <c r="V131">
        <v>150.16999999999999</v>
      </c>
    </row>
    <row r="132" spans="1:22">
      <c r="A132" t="s">
        <v>159</v>
      </c>
      <c r="B132" t="s">
        <v>267</v>
      </c>
      <c r="C132">
        <f>(G132*'Points System'!$B$17)+(H132*'Points System'!$B$4)+(I132*'Points System'!$B$5)+(J132*'Points System'!$B$6)+(K132*'Points System'!$B$7)+(L132*'Points System'!$B$3)+(M132*'Points System'!$B$2)+(N132*'Points System'!$B$11)+(O132*'Points System'!$B$12)+(P132*'Points System'!$B$10)+(Q132*'Points System'!$B$13)+(R132*'Points System'!$B$8)+(S132*'Points System'!$B$9)+(T132*'Points System'!$B$14)+(E132*'Points System'!$B$15)</f>
        <v>263.51000000000005</v>
      </c>
      <c r="D132">
        <f t="shared" si="2"/>
        <v>0.57072621342401086</v>
      </c>
      <c r="E132">
        <v>440.7</v>
      </c>
      <c r="F132">
        <v>461.71</v>
      </c>
      <c r="G132">
        <v>122.6</v>
      </c>
      <c r="H132">
        <v>72.8</v>
      </c>
      <c r="I132">
        <v>25.5</v>
      </c>
      <c r="J132">
        <v>4.74</v>
      </c>
      <c r="K132">
        <v>18.55</v>
      </c>
      <c r="L132">
        <v>61.97</v>
      </c>
      <c r="M132">
        <v>60.45</v>
      </c>
      <c r="N132">
        <v>4.3099999999999996</v>
      </c>
      <c r="O132">
        <v>4.0599999999999996</v>
      </c>
      <c r="P132">
        <v>1.56</v>
      </c>
      <c r="Q132">
        <v>2.5299999999999998</v>
      </c>
      <c r="R132">
        <v>30.98</v>
      </c>
      <c r="S132">
        <v>103.92</v>
      </c>
      <c r="T132">
        <v>212.22000000000003</v>
      </c>
      <c r="U132">
        <v>0.27400000000000002</v>
      </c>
      <c r="V132">
        <v>114.83</v>
      </c>
    </row>
    <row r="133" spans="1:22">
      <c r="A133" t="s">
        <v>149</v>
      </c>
      <c r="B133" t="s">
        <v>268</v>
      </c>
      <c r="C133">
        <f>(G133*'Points System'!$B$17)+(H133*'Points System'!$B$4)+(I133*'Points System'!$B$5)+(J133*'Points System'!$B$6)+(K133*'Points System'!$B$7)+(L133*'Points System'!$B$3)+(M133*'Points System'!$B$2)+(N133*'Points System'!$B$11)+(O133*'Points System'!$B$12)+(P133*'Points System'!$B$10)+(Q133*'Points System'!$B$13)+(R133*'Points System'!$B$8)+(S133*'Points System'!$B$9)+(T133*'Points System'!$B$14)+(E133*'Points System'!$B$15)</f>
        <v>274.27</v>
      </c>
      <c r="D133">
        <f t="shared" si="2"/>
        <v>0.55794698618711469</v>
      </c>
      <c r="E133">
        <v>432</v>
      </c>
      <c r="F133">
        <v>491.57</v>
      </c>
      <c r="G133">
        <v>104.68</v>
      </c>
      <c r="H133">
        <v>65.010000000000005</v>
      </c>
      <c r="I133">
        <v>17.440000000000001</v>
      </c>
      <c r="J133">
        <v>1.01</v>
      </c>
      <c r="K133">
        <v>22.02</v>
      </c>
      <c r="L133">
        <v>67.739999999999995</v>
      </c>
      <c r="M133">
        <v>61.66</v>
      </c>
      <c r="N133">
        <v>3.82</v>
      </c>
      <c r="O133">
        <v>1.35</v>
      </c>
      <c r="P133">
        <v>5.43</v>
      </c>
      <c r="Q133">
        <v>4.07</v>
      </c>
      <c r="R133">
        <v>63.94</v>
      </c>
      <c r="S133">
        <v>117.97</v>
      </c>
      <c r="T133">
        <v>191</v>
      </c>
      <c r="U133">
        <v>0.24199999999999999</v>
      </c>
      <c r="V133">
        <v>115.83</v>
      </c>
    </row>
    <row r="134" spans="1:22">
      <c r="A134" t="s">
        <v>154</v>
      </c>
      <c r="B134" t="s">
        <v>267</v>
      </c>
      <c r="C134">
        <f>(G134*'Points System'!$B$17)+(H134*'Points System'!$B$4)+(I134*'Points System'!$B$5)+(J134*'Points System'!$B$6)+(K134*'Points System'!$B$7)+(L134*'Points System'!$B$3)+(M134*'Points System'!$B$2)+(N134*'Points System'!$B$11)+(O134*'Points System'!$B$12)+(P134*'Points System'!$B$10)+(Q134*'Points System'!$B$13)+(R134*'Points System'!$B$8)+(S134*'Points System'!$B$9)+(T134*'Points System'!$B$14)+(E134*'Points System'!$B$15)</f>
        <v>270.16000000000003</v>
      </c>
      <c r="D134">
        <f t="shared" si="2"/>
        <v>0.55134693877551022</v>
      </c>
      <c r="E134">
        <v>436.33</v>
      </c>
      <c r="F134">
        <v>490</v>
      </c>
      <c r="G134">
        <v>114.57</v>
      </c>
      <c r="H134">
        <v>66.97</v>
      </c>
      <c r="I134">
        <v>25.76</v>
      </c>
      <c r="J134">
        <v>1.73</v>
      </c>
      <c r="K134">
        <v>17.670000000000002</v>
      </c>
      <c r="L134">
        <v>63.11</v>
      </c>
      <c r="M134">
        <v>62.18</v>
      </c>
      <c r="N134">
        <v>2.73</v>
      </c>
      <c r="O134">
        <v>1.53</v>
      </c>
      <c r="P134">
        <v>4.7699999999999996</v>
      </c>
      <c r="Q134">
        <v>2.7</v>
      </c>
      <c r="R134">
        <v>40.22</v>
      </c>
      <c r="S134">
        <v>95.68</v>
      </c>
      <c r="T134">
        <v>194.36</v>
      </c>
      <c r="U134">
        <v>0.26400000000000001</v>
      </c>
      <c r="V134">
        <v>116.17</v>
      </c>
    </row>
    <row r="135" spans="1:22">
      <c r="A135" t="s">
        <v>150</v>
      </c>
      <c r="B135" t="s">
        <v>6</v>
      </c>
      <c r="C135">
        <f>(G135*'Points System'!$B$17)+(H135*'Points System'!$B$4)+(I135*'Points System'!$B$5)+(J135*'Points System'!$B$6)+(K135*'Points System'!$B$7)+(L135*'Points System'!$B$3)+(M135*'Points System'!$B$2)+(N135*'Points System'!$B$11)+(O135*'Points System'!$B$12)+(P135*'Points System'!$B$10)+(Q135*'Points System'!$B$13)+(R135*'Points System'!$B$8)+(S135*'Points System'!$B$9)+(T135*'Points System'!$B$14)+(E135*'Points System'!$B$15)</f>
        <v>270.07999999999993</v>
      </c>
      <c r="D135">
        <f t="shared" si="2"/>
        <v>0.54878693054821781</v>
      </c>
      <c r="E135">
        <v>450.5</v>
      </c>
      <c r="F135">
        <v>492.14</v>
      </c>
      <c r="G135">
        <v>117.97</v>
      </c>
      <c r="H135">
        <v>75.22</v>
      </c>
      <c r="I135">
        <v>21.86</v>
      </c>
      <c r="J135">
        <v>0.95</v>
      </c>
      <c r="K135">
        <v>20.95</v>
      </c>
      <c r="L135">
        <v>73.13</v>
      </c>
      <c r="M135">
        <v>54.24</v>
      </c>
      <c r="N135">
        <v>1.53</v>
      </c>
      <c r="O135">
        <v>1</v>
      </c>
      <c r="P135">
        <v>2.7</v>
      </c>
      <c r="Q135">
        <v>2.4</v>
      </c>
      <c r="R135">
        <v>40.08</v>
      </c>
      <c r="S135">
        <v>106.19</v>
      </c>
      <c r="T135">
        <v>205.58999999999997</v>
      </c>
      <c r="U135">
        <v>0.26100000000000001</v>
      </c>
      <c r="V135">
        <v>131.5</v>
      </c>
    </row>
    <row r="136" spans="1:22">
      <c r="A136" t="s">
        <v>145</v>
      </c>
      <c r="B136" t="s">
        <v>267</v>
      </c>
      <c r="C136">
        <f>(G136*'Points System'!$B$17)+(H136*'Points System'!$B$4)+(I136*'Points System'!$B$5)+(J136*'Points System'!$B$6)+(K136*'Points System'!$B$7)+(L136*'Points System'!$B$3)+(M136*'Points System'!$B$2)+(N136*'Points System'!$B$11)+(O136*'Points System'!$B$12)+(P136*'Points System'!$B$10)+(Q136*'Points System'!$B$13)+(R136*'Points System'!$B$8)+(S136*'Points System'!$B$9)+(T136*'Points System'!$B$14)+(E136*'Points System'!$B$15)</f>
        <v>278.99</v>
      </c>
      <c r="D136">
        <f t="shared" si="2"/>
        <v>0.55136363636363639</v>
      </c>
      <c r="E136">
        <v>468.11</v>
      </c>
      <c r="F136">
        <v>506</v>
      </c>
      <c r="G136">
        <v>128.86000000000001</v>
      </c>
      <c r="H136">
        <v>102.31</v>
      </c>
      <c r="I136">
        <v>17.79</v>
      </c>
      <c r="J136">
        <v>3.21</v>
      </c>
      <c r="K136">
        <v>5.52</v>
      </c>
      <c r="L136">
        <v>38.869999999999997</v>
      </c>
      <c r="M136">
        <v>59.93</v>
      </c>
      <c r="N136">
        <v>14.72</v>
      </c>
      <c r="O136">
        <v>6.74</v>
      </c>
      <c r="P136">
        <v>7.74</v>
      </c>
      <c r="Q136">
        <v>1.93</v>
      </c>
      <c r="R136">
        <v>39.28</v>
      </c>
      <c r="S136">
        <v>44.41</v>
      </c>
      <c r="T136">
        <v>169.59999999999997</v>
      </c>
      <c r="U136">
        <v>0.27600000000000002</v>
      </c>
      <c r="V136">
        <v>117.83</v>
      </c>
    </row>
    <row r="137" spans="1:22">
      <c r="A137" t="s">
        <v>152</v>
      </c>
      <c r="B137" t="s">
        <v>267</v>
      </c>
      <c r="C137">
        <f>(G137*'Points System'!$B$17)+(H137*'Points System'!$B$4)+(I137*'Points System'!$B$5)+(J137*'Points System'!$B$6)+(K137*'Points System'!$B$7)+(L137*'Points System'!$B$3)+(M137*'Points System'!$B$2)+(N137*'Points System'!$B$11)+(O137*'Points System'!$B$12)+(P137*'Points System'!$B$10)+(Q137*'Points System'!$B$13)+(R137*'Points System'!$B$8)+(S137*'Points System'!$B$9)+(T137*'Points System'!$B$14)+(E137*'Points System'!$B$15)</f>
        <v>268.7</v>
      </c>
      <c r="D137">
        <f t="shared" si="2"/>
        <v>0.58358490975826938</v>
      </c>
      <c r="E137">
        <v>439</v>
      </c>
      <c r="F137">
        <v>460.43</v>
      </c>
      <c r="G137">
        <v>115.16</v>
      </c>
      <c r="H137">
        <v>72.37</v>
      </c>
      <c r="I137">
        <v>24.6</v>
      </c>
      <c r="J137">
        <v>1</v>
      </c>
      <c r="K137">
        <v>17.02</v>
      </c>
      <c r="L137">
        <v>61.55</v>
      </c>
      <c r="M137">
        <v>54.24</v>
      </c>
      <c r="N137">
        <v>1.41</v>
      </c>
      <c r="O137">
        <v>1</v>
      </c>
      <c r="P137">
        <v>2.7</v>
      </c>
      <c r="Q137">
        <v>4.3</v>
      </c>
      <c r="R137">
        <v>39.840000000000003</v>
      </c>
      <c r="S137">
        <v>82.69</v>
      </c>
      <c r="T137">
        <v>192.65</v>
      </c>
      <c r="U137">
        <v>0.26100000000000001</v>
      </c>
      <c r="V137">
        <v>115.67</v>
      </c>
    </row>
    <row r="138" spans="1:22">
      <c r="A138" t="s">
        <v>163</v>
      </c>
      <c r="B138" t="s">
        <v>270</v>
      </c>
      <c r="C138">
        <f>(G138*'Points System'!$B$17)+(H138*'Points System'!$B$4)+(I138*'Points System'!$B$5)+(J138*'Points System'!$B$6)+(K138*'Points System'!$B$7)+(L138*'Points System'!$B$3)+(M138*'Points System'!$B$2)+(N138*'Points System'!$B$11)+(O138*'Points System'!$B$12)+(P138*'Points System'!$B$10)+(Q138*'Points System'!$B$13)+(R138*'Points System'!$B$8)+(S138*'Points System'!$B$9)+(T138*'Points System'!$B$14)+(E138*'Points System'!$B$15)</f>
        <v>262.93</v>
      </c>
      <c r="D138">
        <f t="shared" si="2"/>
        <v>0.50205266273319205</v>
      </c>
      <c r="E138">
        <v>493.6</v>
      </c>
      <c r="F138">
        <v>523.71</v>
      </c>
      <c r="G138">
        <v>123.79</v>
      </c>
      <c r="H138">
        <v>78.959999999999994</v>
      </c>
      <c r="I138">
        <v>27.51</v>
      </c>
      <c r="J138">
        <v>3.47</v>
      </c>
      <c r="K138">
        <v>13.55</v>
      </c>
      <c r="L138">
        <v>58.65</v>
      </c>
      <c r="M138">
        <v>60.68</v>
      </c>
      <c r="N138">
        <v>6.79</v>
      </c>
      <c r="O138">
        <v>2.34</v>
      </c>
      <c r="P138">
        <v>4.87</v>
      </c>
      <c r="Q138">
        <v>4.63</v>
      </c>
      <c r="R138">
        <v>38.630000000000003</v>
      </c>
      <c r="S138">
        <v>102.94</v>
      </c>
      <c r="T138">
        <v>198.58999999999997</v>
      </c>
      <c r="U138">
        <v>0.251</v>
      </c>
      <c r="V138">
        <v>136</v>
      </c>
    </row>
    <row r="139" spans="1:22">
      <c r="A139" t="s">
        <v>161</v>
      </c>
      <c r="B139" t="s">
        <v>6</v>
      </c>
      <c r="C139">
        <f>(G139*'Points System'!$B$17)+(H139*'Points System'!$B$4)+(I139*'Points System'!$B$5)+(J139*'Points System'!$B$6)+(K139*'Points System'!$B$7)+(L139*'Points System'!$B$3)+(M139*'Points System'!$B$2)+(N139*'Points System'!$B$11)+(O139*'Points System'!$B$12)+(P139*'Points System'!$B$10)+(Q139*'Points System'!$B$13)+(R139*'Points System'!$B$8)+(S139*'Points System'!$B$9)+(T139*'Points System'!$B$14)+(E139*'Points System'!$B$15)</f>
        <v>265.07000000000005</v>
      </c>
      <c r="D139">
        <f t="shared" si="2"/>
        <v>0.52230541871921188</v>
      </c>
      <c r="E139">
        <v>445.83</v>
      </c>
      <c r="F139">
        <v>507.5</v>
      </c>
      <c r="G139">
        <v>116</v>
      </c>
      <c r="H139">
        <v>69.849999999999994</v>
      </c>
      <c r="I139">
        <v>20.079999999999998</v>
      </c>
      <c r="J139">
        <v>1.3</v>
      </c>
      <c r="K139">
        <v>24.75</v>
      </c>
      <c r="L139">
        <v>73.069999999999993</v>
      </c>
      <c r="M139">
        <v>67.47</v>
      </c>
      <c r="N139">
        <v>5.57</v>
      </c>
      <c r="O139">
        <v>2.38</v>
      </c>
      <c r="P139">
        <v>6</v>
      </c>
      <c r="Q139">
        <v>3.2</v>
      </c>
      <c r="R139">
        <v>43.85</v>
      </c>
      <c r="S139">
        <v>141.41999999999999</v>
      </c>
      <c r="T139">
        <v>212.91</v>
      </c>
      <c r="U139">
        <v>0.26800000000000002</v>
      </c>
      <c r="V139">
        <v>130.66999999999999</v>
      </c>
    </row>
    <row r="140" spans="1:22">
      <c r="A140" t="s">
        <v>158</v>
      </c>
      <c r="B140" t="s">
        <v>267</v>
      </c>
      <c r="C140">
        <f>(G140*'Points System'!$B$17)+(H140*'Points System'!$B$4)+(I140*'Points System'!$B$5)+(J140*'Points System'!$B$6)+(K140*'Points System'!$B$7)+(L140*'Points System'!$B$3)+(M140*'Points System'!$B$2)+(N140*'Points System'!$B$11)+(O140*'Points System'!$B$12)+(P140*'Points System'!$B$10)+(Q140*'Points System'!$B$13)+(R140*'Points System'!$B$8)+(S140*'Points System'!$B$9)+(T140*'Points System'!$B$14)+(E140*'Points System'!$B$15)</f>
        <v>263.91000000000003</v>
      </c>
      <c r="D140">
        <f t="shared" si="2"/>
        <v>0.5254136056859583</v>
      </c>
      <c r="E140">
        <v>479.3</v>
      </c>
      <c r="F140">
        <v>502.29</v>
      </c>
      <c r="G140">
        <v>120.56</v>
      </c>
      <c r="H140">
        <v>73.39</v>
      </c>
      <c r="I140">
        <v>21.73</v>
      </c>
      <c r="J140">
        <v>1.93</v>
      </c>
      <c r="K140">
        <v>23.34</v>
      </c>
      <c r="L140">
        <v>73.66</v>
      </c>
      <c r="M140">
        <v>61.89</v>
      </c>
      <c r="N140">
        <v>1.66</v>
      </c>
      <c r="O140">
        <v>1.25</v>
      </c>
      <c r="P140">
        <v>1.66</v>
      </c>
      <c r="Q140">
        <v>2.73</v>
      </c>
      <c r="R140">
        <v>36.92</v>
      </c>
      <c r="S140">
        <v>126.63</v>
      </c>
      <c r="T140">
        <v>216</v>
      </c>
      <c r="U140">
        <v>0.252</v>
      </c>
      <c r="V140">
        <v>123</v>
      </c>
    </row>
    <row r="141" spans="1:22">
      <c r="A141" t="s">
        <v>148</v>
      </c>
      <c r="B141" t="s">
        <v>268</v>
      </c>
      <c r="C141">
        <f>(G141*'Points System'!$B$17)+(H141*'Points System'!$B$4)+(I141*'Points System'!$B$5)+(J141*'Points System'!$B$6)+(K141*'Points System'!$B$7)+(L141*'Points System'!$B$3)+(M141*'Points System'!$B$2)+(N141*'Points System'!$B$11)+(O141*'Points System'!$B$12)+(P141*'Points System'!$B$10)+(Q141*'Points System'!$B$13)+(R141*'Points System'!$B$8)+(S141*'Points System'!$B$9)+(T141*'Points System'!$B$14)+(E141*'Points System'!$B$15)</f>
        <v>274.02999999999997</v>
      </c>
      <c r="D141">
        <f t="shared" si="2"/>
        <v>0.51732079817258492</v>
      </c>
      <c r="E141">
        <v>490.9</v>
      </c>
      <c r="F141">
        <v>529.71</v>
      </c>
      <c r="G141">
        <v>129.46</v>
      </c>
      <c r="H141">
        <v>90.18</v>
      </c>
      <c r="I141">
        <v>24.49</v>
      </c>
      <c r="J141">
        <v>1.06</v>
      </c>
      <c r="K141">
        <v>13.16</v>
      </c>
      <c r="L141">
        <v>63.64</v>
      </c>
      <c r="M141">
        <v>54.88</v>
      </c>
      <c r="N141">
        <v>1.1299999999999999</v>
      </c>
      <c r="O141">
        <v>0.3</v>
      </c>
      <c r="P141">
        <v>4.33</v>
      </c>
      <c r="Q141">
        <v>3.87</v>
      </c>
      <c r="R141">
        <v>46.85</v>
      </c>
      <c r="S141">
        <v>91.48</v>
      </c>
      <c r="T141">
        <v>194.98000000000002</v>
      </c>
      <c r="U141">
        <v>0.26400000000000001</v>
      </c>
      <c r="V141">
        <v>139</v>
      </c>
    </row>
    <row r="142" spans="1:22">
      <c r="A142" t="s">
        <v>167</v>
      </c>
      <c r="B142" t="s">
        <v>270</v>
      </c>
      <c r="C142">
        <f>(G142*'Points System'!$B$17)+(H142*'Points System'!$B$4)+(I142*'Points System'!$B$5)+(J142*'Points System'!$B$6)+(K142*'Points System'!$B$7)+(L142*'Points System'!$B$3)+(M142*'Points System'!$B$2)+(N142*'Points System'!$B$11)+(O142*'Points System'!$B$12)+(P142*'Points System'!$B$10)+(Q142*'Points System'!$B$13)+(R142*'Points System'!$B$8)+(S142*'Points System'!$B$9)+(T142*'Points System'!$B$14)+(E142*'Points System'!$B$15)</f>
        <v>261.11000000000007</v>
      </c>
      <c r="D142">
        <f t="shared" si="2"/>
        <v>0.4905408705780685</v>
      </c>
      <c r="E142">
        <v>493.9</v>
      </c>
      <c r="F142">
        <v>532.29</v>
      </c>
      <c r="G142">
        <v>123.11</v>
      </c>
      <c r="H142">
        <v>77.81</v>
      </c>
      <c r="I142">
        <v>26.34</v>
      </c>
      <c r="J142">
        <v>4.79</v>
      </c>
      <c r="K142">
        <v>14.74</v>
      </c>
      <c r="L142">
        <v>65.84</v>
      </c>
      <c r="M142">
        <v>56.92</v>
      </c>
      <c r="N142">
        <v>5.0599999999999996</v>
      </c>
      <c r="O142">
        <v>3.09</v>
      </c>
      <c r="P142">
        <v>5.57</v>
      </c>
      <c r="Q142">
        <v>4.7</v>
      </c>
      <c r="R142">
        <v>43.67</v>
      </c>
      <c r="S142">
        <v>116.68</v>
      </c>
      <c r="T142">
        <v>203.82000000000002</v>
      </c>
      <c r="U142">
        <v>0.248</v>
      </c>
      <c r="V142">
        <v>143.33000000000001</v>
      </c>
    </row>
    <row r="143" spans="1:22">
      <c r="A143" t="s">
        <v>157</v>
      </c>
      <c r="B143" t="s">
        <v>267</v>
      </c>
      <c r="C143">
        <f>(G143*'Points System'!$B$17)+(H143*'Points System'!$B$4)+(I143*'Points System'!$B$5)+(J143*'Points System'!$B$6)+(K143*'Points System'!$B$7)+(L143*'Points System'!$B$3)+(M143*'Points System'!$B$2)+(N143*'Points System'!$B$11)+(O143*'Points System'!$B$12)+(P143*'Points System'!$B$10)+(Q143*'Points System'!$B$13)+(R143*'Points System'!$B$8)+(S143*'Points System'!$B$9)+(T143*'Points System'!$B$14)+(E143*'Points System'!$B$15)</f>
        <v>268.68000000000006</v>
      </c>
      <c r="D143">
        <f t="shared" si="2"/>
        <v>0.57976393414323646</v>
      </c>
      <c r="E143">
        <v>430.3</v>
      </c>
      <c r="F143">
        <v>463.43</v>
      </c>
      <c r="G143">
        <v>112.84</v>
      </c>
      <c r="H143">
        <v>72.87</v>
      </c>
      <c r="I143">
        <v>22.56</v>
      </c>
      <c r="J143">
        <v>1.02</v>
      </c>
      <c r="K143">
        <v>15.08</v>
      </c>
      <c r="L143">
        <v>62</v>
      </c>
      <c r="M143">
        <v>64</v>
      </c>
      <c r="N143">
        <v>4.22</v>
      </c>
      <c r="O143">
        <v>1.39</v>
      </c>
      <c r="P143">
        <v>5.25</v>
      </c>
      <c r="Q143">
        <v>3.6</v>
      </c>
      <c r="R143">
        <v>55.39</v>
      </c>
      <c r="S143">
        <v>102.16</v>
      </c>
      <c r="T143">
        <v>181.37</v>
      </c>
      <c r="U143">
        <v>0.26300000000000001</v>
      </c>
      <c r="V143">
        <v>110.33</v>
      </c>
    </row>
    <row r="144" spans="1:22">
      <c r="A144" t="s">
        <v>164</v>
      </c>
      <c r="B144" t="s">
        <v>7</v>
      </c>
      <c r="C144">
        <f>(G144*'Points System'!$B$17)+(H144*'Points System'!$B$4)+(I144*'Points System'!$B$5)+(J144*'Points System'!$B$6)+(K144*'Points System'!$B$7)+(L144*'Points System'!$B$3)+(M144*'Points System'!$B$2)+(N144*'Points System'!$B$11)+(O144*'Points System'!$B$12)+(P144*'Points System'!$B$10)+(Q144*'Points System'!$B$13)+(R144*'Points System'!$B$8)+(S144*'Points System'!$B$9)+(T144*'Points System'!$B$14)+(E144*'Points System'!$B$15)</f>
        <v>265.45000000000005</v>
      </c>
      <c r="D144">
        <f t="shared" si="2"/>
        <v>0.50274621212121218</v>
      </c>
      <c r="E144">
        <v>485.1</v>
      </c>
      <c r="F144">
        <v>528</v>
      </c>
      <c r="G144">
        <v>125.44</v>
      </c>
      <c r="H144">
        <v>85.16</v>
      </c>
      <c r="I144">
        <v>24.82</v>
      </c>
      <c r="J144">
        <v>2.06</v>
      </c>
      <c r="K144">
        <v>13.82</v>
      </c>
      <c r="L144">
        <v>56.66</v>
      </c>
      <c r="M144">
        <v>58.98</v>
      </c>
      <c r="N144">
        <v>6.9</v>
      </c>
      <c r="O144">
        <v>2.81</v>
      </c>
      <c r="P144">
        <v>7.97</v>
      </c>
      <c r="Q144">
        <v>4.2300000000000004</v>
      </c>
      <c r="R144">
        <v>45.85</v>
      </c>
      <c r="S144">
        <v>104.36</v>
      </c>
      <c r="T144">
        <v>196.26000000000002</v>
      </c>
      <c r="U144">
        <v>0.27400000000000002</v>
      </c>
      <c r="V144">
        <v>139.5</v>
      </c>
    </row>
    <row r="145" spans="1:22">
      <c r="A145" t="s">
        <v>176</v>
      </c>
      <c r="B145" t="s">
        <v>270</v>
      </c>
      <c r="C145">
        <f>(G145*'Points System'!$B$17)+(H145*'Points System'!$B$4)+(I145*'Points System'!$B$5)+(J145*'Points System'!$B$6)+(K145*'Points System'!$B$7)+(L145*'Points System'!$B$3)+(M145*'Points System'!$B$2)+(N145*'Points System'!$B$11)+(O145*'Points System'!$B$12)+(P145*'Points System'!$B$10)+(Q145*'Points System'!$B$13)+(R145*'Points System'!$B$8)+(S145*'Points System'!$B$9)+(T145*'Points System'!$B$14)+(E145*'Points System'!$B$15)</f>
        <v>255.13</v>
      </c>
      <c r="D145">
        <f t="shared" si="2"/>
        <v>0.46194933820999839</v>
      </c>
      <c r="E145">
        <v>535.5</v>
      </c>
      <c r="F145">
        <v>552.29</v>
      </c>
      <c r="G145">
        <v>141.19</v>
      </c>
      <c r="H145">
        <v>109.23</v>
      </c>
      <c r="I145">
        <v>18.309999999999999</v>
      </c>
      <c r="J145">
        <v>6.42</v>
      </c>
      <c r="K145">
        <v>6.94</v>
      </c>
      <c r="L145">
        <v>45.56</v>
      </c>
      <c r="M145">
        <v>58.22</v>
      </c>
      <c r="N145">
        <v>24.05</v>
      </c>
      <c r="O145">
        <v>7.88</v>
      </c>
      <c r="P145">
        <v>5.23</v>
      </c>
      <c r="Q145">
        <v>2.7</v>
      </c>
      <c r="R145">
        <v>21.26</v>
      </c>
      <c r="S145">
        <v>84.18</v>
      </c>
      <c r="T145">
        <v>192.86999999999998</v>
      </c>
      <c r="U145">
        <v>0.26400000000000001</v>
      </c>
      <c r="V145">
        <v>139.83000000000001</v>
      </c>
    </row>
    <row r="146" spans="1:22">
      <c r="A146" t="s">
        <v>180</v>
      </c>
      <c r="B146" t="s">
        <v>270</v>
      </c>
      <c r="C146">
        <f>(G146*'Points System'!$B$17)+(H146*'Points System'!$B$4)+(I146*'Points System'!$B$5)+(J146*'Points System'!$B$6)+(K146*'Points System'!$B$7)+(L146*'Points System'!$B$3)+(M146*'Points System'!$B$2)+(N146*'Points System'!$B$11)+(O146*'Points System'!$B$12)+(P146*'Points System'!$B$10)+(Q146*'Points System'!$B$13)+(R146*'Points System'!$B$8)+(S146*'Points System'!$B$9)+(T146*'Points System'!$B$14)+(E146*'Points System'!$B$15)</f>
        <v>247.06999999999994</v>
      </c>
      <c r="D146">
        <f t="shared" si="2"/>
        <v>0.43129211325629285</v>
      </c>
      <c r="E146">
        <v>536</v>
      </c>
      <c r="F146">
        <v>572.86</v>
      </c>
      <c r="G146">
        <v>131.32</v>
      </c>
      <c r="H146">
        <v>85.35</v>
      </c>
      <c r="I146">
        <v>25.76</v>
      </c>
      <c r="J146">
        <v>2.14</v>
      </c>
      <c r="K146">
        <v>18.98</v>
      </c>
      <c r="L146">
        <v>67.66</v>
      </c>
      <c r="M146">
        <v>63.99</v>
      </c>
      <c r="N146">
        <v>15.03</v>
      </c>
      <c r="O146">
        <v>4.97</v>
      </c>
      <c r="P146">
        <v>4.43</v>
      </c>
      <c r="Q146">
        <v>3.33</v>
      </c>
      <c r="R146">
        <v>40.83</v>
      </c>
      <c r="S146">
        <v>159.11000000000001</v>
      </c>
      <c r="T146">
        <v>219.20999999999998</v>
      </c>
      <c r="U146">
        <v>0.245</v>
      </c>
      <c r="V146">
        <v>146.33000000000001</v>
      </c>
    </row>
    <row r="147" spans="1:22">
      <c r="A147" t="s">
        <v>169</v>
      </c>
      <c r="B147" t="s">
        <v>267</v>
      </c>
      <c r="C147">
        <f>(G147*'Points System'!$B$17)+(H147*'Points System'!$B$4)+(I147*'Points System'!$B$5)+(J147*'Points System'!$B$6)+(K147*'Points System'!$B$7)+(L147*'Points System'!$B$3)+(M147*'Points System'!$B$2)+(N147*'Points System'!$B$11)+(O147*'Points System'!$B$12)+(P147*'Points System'!$B$10)+(Q147*'Points System'!$B$13)+(R147*'Points System'!$B$8)+(S147*'Points System'!$B$9)+(T147*'Points System'!$B$14)+(E147*'Points System'!$B$15)</f>
        <v>256.65999999999997</v>
      </c>
      <c r="D147">
        <f t="shared" si="2"/>
        <v>0.47555168516425478</v>
      </c>
      <c r="E147">
        <v>513.1</v>
      </c>
      <c r="F147">
        <v>539.71</v>
      </c>
      <c r="G147">
        <v>134.83000000000001</v>
      </c>
      <c r="H147">
        <v>87.49</v>
      </c>
      <c r="I147">
        <v>28.16</v>
      </c>
      <c r="J147">
        <v>2.62</v>
      </c>
      <c r="K147">
        <v>16.61</v>
      </c>
      <c r="L147">
        <v>65.31</v>
      </c>
      <c r="M147">
        <v>60.82</v>
      </c>
      <c r="N147">
        <v>3.68</v>
      </c>
      <c r="O147">
        <v>1.92</v>
      </c>
      <c r="P147">
        <v>3.25</v>
      </c>
      <c r="Q147">
        <v>3.37</v>
      </c>
      <c r="R147">
        <v>36.14</v>
      </c>
      <c r="S147">
        <v>128.72999999999999</v>
      </c>
      <c r="T147">
        <v>218.11</v>
      </c>
      <c r="U147">
        <v>0.26300000000000001</v>
      </c>
      <c r="V147">
        <v>134</v>
      </c>
    </row>
    <row r="148" spans="1:22">
      <c r="A148" t="s">
        <v>147</v>
      </c>
      <c r="B148" t="s">
        <v>8</v>
      </c>
      <c r="C148">
        <f>(G148*'Points System'!$B$17)+(H148*'Points System'!$B$4)+(I148*'Points System'!$B$5)+(J148*'Points System'!$B$6)+(K148*'Points System'!$B$7)+(L148*'Points System'!$B$3)+(M148*'Points System'!$B$2)+(N148*'Points System'!$B$11)+(O148*'Points System'!$B$12)+(P148*'Points System'!$B$10)+(Q148*'Points System'!$B$13)+(R148*'Points System'!$B$8)+(S148*'Points System'!$B$9)+(T148*'Points System'!$B$14)+(E148*'Points System'!$B$15)</f>
        <v>275.93</v>
      </c>
      <c r="D148">
        <f t="shared" si="2"/>
        <v>0.51996532685096208</v>
      </c>
      <c r="E148">
        <v>499.33</v>
      </c>
      <c r="F148">
        <v>530.66999999999996</v>
      </c>
      <c r="G148">
        <v>137.91</v>
      </c>
      <c r="H148">
        <v>107.41</v>
      </c>
      <c r="I148">
        <v>22.21</v>
      </c>
      <c r="J148">
        <v>1.1000000000000001</v>
      </c>
      <c r="K148">
        <v>8.33</v>
      </c>
      <c r="L148">
        <v>50.6</v>
      </c>
      <c r="M148">
        <v>57.9</v>
      </c>
      <c r="N148">
        <v>2.6</v>
      </c>
      <c r="O148">
        <v>2.09</v>
      </c>
      <c r="P148">
        <v>5.4</v>
      </c>
      <c r="Q148">
        <v>2.87</v>
      </c>
      <c r="R148">
        <v>43.43</v>
      </c>
      <c r="S148">
        <v>70.36</v>
      </c>
      <c r="T148">
        <v>188.45</v>
      </c>
      <c r="U148">
        <v>0.27200000000000002</v>
      </c>
      <c r="V148">
        <v>135.6</v>
      </c>
    </row>
    <row r="149" spans="1:22">
      <c r="A149" t="s">
        <v>162</v>
      </c>
      <c r="B149" t="s">
        <v>8</v>
      </c>
      <c r="C149">
        <f>(G149*'Points System'!$B$17)+(H149*'Points System'!$B$4)+(I149*'Points System'!$B$5)+(J149*'Points System'!$B$6)+(K149*'Points System'!$B$7)+(L149*'Points System'!$B$3)+(M149*'Points System'!$B$2)+(N149*'Points System'!$B$11)+(O149*'Points System'!$B$12)+(P149*'Points System'!$B$10)+(Q149*'Points System'!$B$13)+(R149*'Points System'!$B$8)+(S149*'Points System'!$B$9)+(T149*'Points System'!$B$14)+(E149*'Points System'!$B$15)</f>
        <v>266.57</v>
      </c>
      <c r="D149">
        <f t="shared" si="2"/>
        <v>0.59088087954958546</v>
      </c>
      <c r="E149">
        <v>412.1</v>
      </c>
      <c r="F149">
        <v>451.14</v>
      </c>
      <c r="G149">
        <v>119.3</v>
      </c>
      <c r="H149">
        <v>81.430000000000007</v>
      </c>
      <c r="I149">
        <v>25.64</v>
      </c>
      <c r="J149">
        <v>1.04</v>
      </c>
      <c r="K149">
        <v>12.53</v>
      </c>
      <c r="L149">
        <v>59.28</v>
      </c>
      <c r="M149">
        <v>55.56</v>
      </c>
      <c r="N149">
        <v>4.9400000000000004</v>
      </c>
      <c r="O149">
        <v>1.91</v>
      </c>
      <c r="P149">
        <v>7.63</v>
      </c>
      <c r="Q149">
        <v>3.7</v>
      </c>
      <c r="R149">
        <v>36.29</v>
      </c>
      <c r="S149">
        <v>81.17</v>
      </c>
      <c r="T149">
        <v>185.95000000000002</v>
      </c>
      <c r="U149">
        <v>0.28799999999999998</v>
      </c>
      <c r="V149">
        <v>123.83</v>
      </c>
    </row>
    <row r="150" spans="1:22">
      <c r="A150" t="s">
        <v>168</v>
      </c>
      <c r="B150" t="s">
        <v>6</v>
      </c>
      <c r="C150">
        <f>(G150*'Points System'!$B$17)+(H150*'Points System'!$B$4)+(I150*'Points System'!$B$5)+(J150*'Points System'!$B$6)+(K150*'Points System'!$B$7)+(L150*'Points System'!$B$3)+(M150*'Points System'!$B$2)+(N150*'Points System'!$B$11)+(O150*'Points System'!$B$12)+(P150*'Points System'!$B$10)+(Q150*'Points System'!$B$13)+(R150*'Points System'!$B$8)+(S150*'Points System'!$B$9)+(T150*'Points System'!$B$14)+(E150*'Points System'!$B$15)</f>
        <v>256.72000000000008</v>
      </c>
      <c r="D150">
        <f t="shared" si="2"/>
        <v>0.59060896772264038</v>
      </c>
      <c r="E150">
        <v>417</v>
      </c>
      <c r="F150">
        <v>434.67</v>
      </c>
      <c r="G150">
        <v>107.81</v>
      </c>
      <c r="H150">
        <v>63.36</v>
      </c>
      <c r="I150">
        <v>24.82</v>
      </c>
      <c r="J150">
        <v>1.1399999999999999</v>
      </c>
      <c r="K150">
        <v>16.62</v>
      </c>
      <c r="L150">
        <v>71.72</v>
      </c>
      <c r="M150">
        <v>53.54</v>
      </c>
      <c r="N150">
        <v>1.99</v>
      </c>
      <c r="O150">
        <v>1.05</v>
      </c>
      <c r="P150">
        <v>1.92</v>
      </c>
      <c r="Q150">
        <v>4.57</v>
      </c>
      <c r="R150">
        <v>39.409999999999997</v>
      </c>
      <c r="S150">
        <v>93.71</v>
      </c>
      <c r="T150">
        <v>182.9</v>
      </c>
      <c r="U150">
        <v>0.26</v>
      </c>
      <c r="V150">
        <v>102.8</v>
      </c>
    </row>
    <row r="151" spans="1:22">
      <c r="A151" t="s">
        <v>165</v>
      </c>
      <c r="B151" t="s">
        <v>267</v>
      </c>
      <c r="C151">
        <f>(G151*'Points System'!$B$17)+(H151*'Points System'!$B$4)+(I151*'Points System'!$B$5)+(J151*'Points System'!$B$6)+(K151*'Points System'!$B$7)+(L151*'Points System'!$B$3)+(M151*'Points System'!$B$2)+(N151*'Points System'!$B$11)+(O151*'Points System'!$B$12)+(P151*'Points System'!$B$10)+(Q151*'Points System'!$B$13)+(R151*'Points System'!$B$8)+(S151*'Points System'!$B$9)+(T151*'Points System'!$B$14)+(E151*'Points System'!$B$15)</f>
        <v>262.51</v>
      </c>
      <c r="D151">
        <f t="shared" si="2"/>
        <v>0.56575431034482759</v>
      </c>
      <c r="E151">
        <v>456</v>
      </c>
      <c r="F151">
        <v>464</v>
      </c>
      <c r="G151">
        <v>117.25</v>
      </c>
      <c r="H151">
        <v>79</v>
      </c>
      <c r="I151">
        <v>21.25</v>
      </c>
      <c r="J151">
        <v>1.67</v>
      </c>
      <c r="K151">
        <v>15.75</v>
      </c>
      <c r="L151">
        <v>67.25</v>
      </c>
      <c r="M151">
        <v>59</v>
      </c>
      <c r="N151">
        <v>3</v>
      </c>
      <c r="O151">
        <v>3.25</v>
      </c>
      <c r="P151">
        <v>6</v>
      </c>
      <c r="Q151">
        <v>4.5</v>
      </c>
      <c r="R151">
        <v>28</v>
      </c>
      <c r="S151">
        <v>87</v>
      </c>
      <c r="T151">
        <v>189.51</v>
      </c>
      <c r="U151">
        <v>0.25600000000000001</v>
      </c>
      <c r="V151">
        <v>119</v>
      </c>
    </row>
    <row r="152" spans="1:22">
      <c r="A152" t="s">
        <v>175</v>
      </c>
      <c r="B152" t="s">
        <v>267</v>
      </c>
      <c r="C152">
        <f>(G152*'Points System'!$B$17)+(H152*'Points System'!$B$4)+(I152*'Points System'!$B$5)+(J152*'Points System'!$B$6)+(K152*'Points System'!$B$7)+(L152*'Points System'!$B$3)+(M152*'Points System'!$B$2)+(N152*'Points System'!$B$11)+(O152*'Points System'!$B$12)+(P152*'Points System'!$B$10)+(Q152*'Points System'!$B$13)+(R152*'Points System'!$B$8)+(S152*'Points System'!$B$9)+(T152*'Points System'!$B$14)+(E152*'Points System'!$B$15)</f>
        <v>252.60000000000002</v>
      </c>
      <c r="D152">
        <f t="shared" si="2"/>
        <v>0.51899488401717664</v>
      </c>
      <c r="E152">
        <v>447.9</v>
      </c>
      <c r="F152">
        <v>486.71</v>
      </c>
      <c r="G152">
        <v>113.78</v>
      </c>
      <c r="H152">
        <v>71.81</v>
      </c>
      <c r="I152">
        <v>23.66</v>
      </c>
      <c r="J152">
        <v>1.46</v>
      </c>
      <c r="K152">
        <v>15.63</v>
      </c>
      <c r="L152">
        <v>59.83</v>
      </c>
      <c r="M152">
        <v>63.32</v>
      </c>
      <c r="N152">
        <v>9.0299999999999994</v>
      </c>
      <c r="O152">
        <v>3</v>
      </c>
      <c r="P152">
        <v>2.48</v>
      </c>
      <c r="Q152">
        <v>2.63</v>
      </c>
      <c r="R152">
        <v>47.29</v>
      </c>
      <c r="S152">
        <v>112.38</v>
      </c>
      <c r="T152">
        <v>186.03</v>
      </c>
      <c r="U152">
        <v>0.255</v>
      </c>
      <c r="V152">
        <v>107.17</v>
      </c>
    </row>
    <row r="153" spans="1:22">
      <c r="A153" t="s">
        <v>166</v>
      </c>
      <c r="B153" t="s">
        <v>270</v>
      </c>
      <c r="C153">
        <f>(G153*'Points System'!$B$17)+(H153*'Points System'!$B$4)+(I153*'Points System'!$B$5)+(J153*'Points System'!$B$6)+(K153*'Points System'!$B$7)+(L153*'Points System'!$B$3)+(M153*'Points System'!$B$2)+(N153*'Points System'!$B$11)+(O153*'Points System'!$B$12)+(P153*'Points System'!$B$10)+(Q153*'Points System'!$B$13)+(R153*'Points System'!$B$8)+(S153*'Points System'!$B$9)+(T153*'Points System'!$B$14)+(E153*'Points System'!$B$15)</f>
        <v>264.67</v>
      </c>
      <c r="D153">
        <f t="shared" si="2"/>
        <v>0.49103896103896105</v>
      </c>
      <c r="E153">
        <v>496</v>
      </c>
      <c r="F153">
        <v>539</v>
      </c>
      <c r="G153">
        <v>128.22999999999999</v>
      </c>
      <c r="H153">
        <v>93.1</v>
      </c>
      <c r="I153">
        <v>22.7</v>
      </c>
      <c r="J153">
        <v>3.85</v>
      </c>
      <c r="K153">
        <v>9.7899999999999991</v>
      </c>
      <c r="L153">
        <v>53</v>
      </c>
      <c r="M153">
        <v>58.91</v>
      </c>
      <c r="N153">
        <v>4.5599999999999996</v>
      </c>
      <c r="O153">
        <v>2.14</v>
      </c>
      <c r="P153">
        <v>8.1999999999999993</v>
      </c>
      <c r="Q153">
        <v>3.87</v>
      </c>
      <c r="R153">
        <v>36.25</v>
      </c>
      <c r="S153">
        <v>83.32</v>
      </c>
      <c r="T153">
        <v>189.21</v>
      </c>
      <c r="U153">
        <v>0.25800000000000001</v>
      </c>
      <c r="V153">
        <v>146</v>
      </c>
    </row>
    <row r="154" spans="1:22">
      <c r="A154" t="s">
        <v>182</v>
      </c>
      <c r="B154" t="s">
        <v>270</v>
      </c>
      <c r="C154">
        <f>(G154*'Points System'!$B$17)+(H154*'Points System'!$B$4)+(I154*'Points System'!$B$5)+(J154*'Points System'!$B$6)+(K154*'Points System'!$B$7)+(L154*'Points System'!$B$3)+(M154*'Points System'!$B$2)+(N154*'Points System'!$B$11)+(O154*'Points System'!$B$12)+(P154*'Points System'!$B$10)+(Q154*'Points System'!$B$13)+(R154*'Points System'!$B$8)+(S154*'Points System'!$B$9)+(T154*'Points System'!$B$14)+(E154*'Points System'!$B$15)</f>
        <v>243.73999999999995</v>
      </c>
      <c r="D154">
        <f t="shared" si="2"/>
        <v>0.48237645708405064</v>
      </c>
      <c r="E154">
        <v>478.78</v>
      </c>
      <c r="F154">
        <v>505.29</v>
      </c>
      <c r="G154">
        <v>131.1</v>
      </c>
      <c r="H154">
        <v>93.61</v>
      </c>
      <c r="I154">
        <v>25.78</v>
      </c>
      <c r="J154">
        <v>4.8099999999999996</v>
      </c>
      <c r="K154">
        <v>5.31</v>
      </c>
      <c r="L154">
        <v>40.96</v>
      </c>
      <c r="M154">
        <v>55.06</v>
      </c>
      <c r="N154">
        <v>19.09</v>
      </c>
      <c r="O154">
        <v>8.17</v>
      </c>
      <c r="P154">
        <v>1.66</v>
      </c>
      <c r="Q154">
        <v>2.97</v>
      </c>
      <c r="R154">
        <v>38.72</v>
      </c>
      <c r="S154">
        <v>84.42</v>
      </c>
      <c r="T154">
        <v>180.84000000000003</v>
      </c>
      <c r="U154">
        <v>0.27300000000000002</v>
      </c>
      <c r="V154">
        <v>117</v>
      </c>
    </row>
    <row r="155" spans="1:22">
      <c r="A155" t="s">
        <v>177</v>
      </c>
      <c r="B155" t="s">
        <v>6</v>
      </c>
      <c r="C155">
        <f>(G155*'Points System'!$B$17)+(H155*'Points System'!$B$4)+(I155*'Points System'!$B$5)+(J155*'Points System'!$B$6)+(K155*'Points System'!$B$7)+(L155*'Points System'!$B$3)+(M155*'Points System'!$B$2)+(N155*'Points System'!$B$11)+(O155*'Points System'!$B$12)+(P155*'Points System'!$B$10)+(Q155*'Points System'!$B$13)+(R155*'Points System'!$B$8)+(S155*'Points System'!$B$9)+(T155*'Points System'!$B$14)+(E155*'Points System'!$B$15)</f>
        <v>253.79000000000002</v>
      </c>
      <c r="D155">
        <f t="shared" si="2"/>
        <v>0.54696120689655181</v>
      </c>
      <c r="E155">
        <v>442.4</v>
      </c>
      <c r="F155">
        <v>464</v>
      </c>
      <c r="G155">
        <v>114.21</v>
      </c>
      <c r="H155">
        <v>71.38</v>
      </c>
      <c r="I155">
        <v>23.89</v>
      </c>
      <c r="J155">
        <v>0.99</v>
      </c>
      <c r="K155">
        <v>19.190000000000001</v>
      </c>
      <c r="L155">
        <v>69.81</v>
      </c>
      <c r="M155">
        <v>53.36</v>
      </c>
      <c r="N155">
        <v>1.1399999999999999</v>
      </c>
      <c r="O155">
        <v>0.9</v>
      </c>
      <c r="P155">
        <v>4.55</v>
      </c>
      <c r="Q155">
        <v>4.2699999999999996</v>
      </c>
      <c r="R155">
        <v>33.89</v>
      </c>
      <c r="S155">
        <v>106.95</v>
      </c>
      <c r="T155">
        <v>198.89</v>
      </c>
      <c r="U155">
        <v>0.25800000000000001</v>
      </c>
      <c r="V155">
        <v>122</v>
      </c>
    </row>
    <row r="156" spans="1:22">
      <c r="A156" t="s">
        <v>178</v>
      </c>
      <c r="B156" t="s">
        <v>7</v>
      </c>
      <c r="C156">
        <f>(G156*'Points System'!$B$17)+(H156*'Points System'!$B$4)+(I156*'Points System'!$B$5)+(J156*'Points System'!$B$6)+(K156*'Points System'!$B$7)+(L156*'Points System'!$B$3)+(M156*'Points System'!$B$2)+(N156*'Points System'!$B$11)+(O156*'Points System'!$B$12)+(P156*'Points System'!$B$10)+(Q156*'Points System'!$B$13)+(R156*'Points System'!$B$8)+(S156*'Points System'!$B$9)+(T156*'Points System'!$B$14)+(E156*'Points System'!$B$15)</f>
        <v>254.23999999999998</v>
      </c>
      <c r="D156">
        <f t="shared" si="2"/>
        <v>0.54995781868524085</v>
      </c>
      <c r="E156">
        <v>446.4</v>
      </c>
      <c r="F156">
        <v>462.29</v>
      </c>
      <c r="G156">
        <v>111.62</v>
      </c>
      <c r="H156">
        <v>72.239999999999995</v>
      </c>
      <c r="I156">
        <v>21.23</v>
      </c>
      <c r="J156">
        <v>0.93</v>
      </c>
      <c r="K156">
        <v>22.62</v>
      </c>
      <c r="L156">
        <v>69.19</v>
      </c>
      <c r="M156">
        <v>60</v>
      </c>
      <c r="N156">
        <v>3.16</v>
      </c>
      <c r="O156">
        <v>1.44</v>
      </c>
      <c r="P156">
        <v>6.15</v>
      </c>
      <c r="Q156">
        <v>2.33</v>
      </c>
      <c r="R156">
        <v>18.559999999999999</v>
      </c>
      <c r="S156">
        <v>109.35</v>
      </c>
      <c r="T156">
        <v>207.97</v>
      </c>
      <c r="U156">
        <v>0.25</v>
      </c>
      <c r="V156">
        <v>117.83</v>
      </c>
    </row>
    <row r="157" spans="1:22">
      <c r="A157" t="s">
        <v>187</v>
      </c>
      <c r="B157" t="s">
        <v>267</v>
      </c>
      <c r="C157">
        <f>(G157*'Points System'!$B$17)+(H157*'Points System'!$B$4)+(I157*'Points System'!$B$5)+(J157*'Points System'!$B$6)+(K157*'Points System'!$B$7)+(L157*'Points System'!$B$3)+(M157*'Points System'!$B$2)+(N157*'Points System'!$B$11)+(O157*'Points System'!$B$12)+(P157*'Points System'!$B$10)+(Q157*'Points System'!$B$13)+(R157*'Points System'!$B$8)+(S157*'Points System'!$B$9)+(T157*'Points System'!$B$14)+(E157*'Points System'!$B$15)</f>
        <v>243.01000000000005</v>
      </c>
      <c r="D157">
        <f t="shared" si="2"/>
        <v>0.50031912046282778</v>
      </c>
      <c r="E157">
        <v>458.1</v>
      </c>
      <c r="F157">
        <v>485.71</v>
      </c>
      <c r="G157">
        <v>118.1</v>
      </c>
      <c r="H157">
        <v>65.09</v>
      </c>
      <c r="I157">
        <v>26.51</v>
      </c>
      <c r="J157">
        <v>5.84</v>
      </c>
      <c r="K157">
        <v>19.87</v>
      </c>
      <c r="L157">
        <v>62.53</v>
      </c>
      <c r="M157">
        <v>62.06</v>
      </c>
      <c r="N157">
        <v>5.63</v>
      </c>
      <c r="O157">
        <v>3.21</v>
      </c>
      <c r="P157">
        <v>5.0999999999999996</v>
      </c>
      <c r="Q157">
        <v>1.93</v>
      </c>
      <c r="R157">
        <v>28.49</v>
      </c>
      <c r="S157">
        <v>132.69999999999999</v>
      </c>
      <c r="T157">
        <v>215.11</v>
      </c>
      <c r="U157">
        <v>0.25700000000000001</v>
      </c>
      <c r="V157">
        <v>124.17</v>
      </c>
    </row>
    <row r="158" spans="1:22">
      <c r="A158" t="s">
        <v>172</v>
      </c>
      <c r="B158" t="s">
        <v>8</v>
      </c>
      <c r="C158">
        <f>(G158*'Points System'!$B$17)+(H158*'Points System'!$B$4)+(I158*'Points System'!$B$5)+(J158*'Points System'!$B$6)+(K158*'Points System'!$B$7)+(L158*'Points System'!$B$3)+(M158*'Points System'!$B$2)+(N158*'Points System'!$B$11)+(O158*'Points System'!$B$12)+(P158*'Points System'!$B$10)+(Q158*'Points System'!$B$13)+(R158*'Points System'!$B$8)+(S158*'Points System'!$B$9)+(T158*'Points System'!$B$14)+(E158*'Points System'!$B$15)</f>
        <v>258.23</v>
      </c>
      <c r="D158">
        <f t="shared" si="2"/>
        <v>0.46468481762070146</v>
      </c>
      <c r="E158">
        <v>511.9</v>
      </c>
      <c r="F158">
        <v>555.71</v>
      </c>
      <c r="G158">
        <v>130.25</v>
      </c>
      <c r="H158">
        <v>91.11</v>
      </c>
      <c r="I158">
        <v>25.69</v>
      </c>
      <c r="J158">
        <v>1.1100000000000001</v>
      </c>
      <c r="K158">
        <v>13.45</v>
      </c>
      <c r="L158">
        <v>59.58</v>
      </c>
      <c r="M158">
        <v>62.43</v>
      </c>
      <c r="N158">
        <v>3.35</v>
      </c>
      <c r="O158">
        <v>2.33</v>
      </c>
      <c r="P158">
        <v>7.4</v>
      </c>
      <c r="Q158">
        <v>3.1</v>
      </c>
      <c r="R158">
        <v>51.54</v>
      </c>
      <c r="S158">
        <v>123.36</v>
      </c>
      <c r="T158">
        <v>199.62</v>
      </c>
      <c r="U158">
        <v>0.254</v>
      </c>
      <c r="V158">
        <v>142.5</v>
      </c>
    </row>
    <row r="159" spans="1:22">
      <c r="A159" t="s">
        <v>174</v>
      </c>
      <c r="B159" t="s">
        <v>8</v>
      </c>
      <c r="C159">
        <f>(G159*'Points System'!$B$17)+(H159*'Points System'!$B$4)+(I159*'Points System'!$B$5)+(J159*'Points System'!$B$6)+(K159*'Points System'!$B$7)+(L159*'Points System'!$B$3)+(M159*'Points System'!$B$2)+(N159*'Points System'!$B$11)+(O159*'Points System'!$B$12)+(P159*'Points System'!$B$10)+(Q159*'Points System'!$B$13)+(R159*'Points System'!$B$8)+(S159*'Points System'!$B$9)+(T159*'Points System'!$B$14)+(E159*'Points System'!$B$15)</f>
        <v>254.26</v>
      </c>
      <c r="D159">
        <f t="shared" si="2"/>
        <v>0.53999065539650848</v>
      </c>
      <c r="E159">
        <v>432.5</v>
      </c>
      <c r="F159">
        <v>470.86</v>
      </c>
      <c r="G159">
        <v>101.18</v>
      </c>
      <c r="H159">
        <v>58.42</v>
      </c>
      <c r="I159">
        <v>22.51</v>
      </c>
      <c r="J159">
        <v>1.43</v>
      </c>
      <c r="K159">
        <v>19.170000000000002</v>
      </c>
      <c r="L159">
        <v>55.72</v>
      </c>
      <c r="M159">
        <v>58.26</v>
      </c>
      <c r="N159">
        <v>1.3</v>
      </c>
      <c r="O159">
        <v>1.48</v>
      </c>
      <c r="P159">
        <v>4.0199999999999996</v>
      </c>
      <c r="Q159">
        <v>2.8</v>
      </c>
      <c r="R159">
        <v>53.52</v>
      </c>
      <c r="S159">
        <v>101.49</v>
      </c>
      <c r="T159">
        <v>184.41000000000003</v>
      </c>
      <c r="U159">
        <v>0.23400000000000001</v>
      </c>
      <c r="V159">
        <v>131</v>
      </c>
    </row>
    <row r="160" spans="1:22">
      <c r="A160" t="s">
        <v>181</v>
      </c>
      <c r="B160" t="s">
        <v>270</v>
      </c>
      <c r="C160">
        <f>(G160*'Points System'!$B$17)+(H160*'Points System'!$B$4)+(I160*'Points System'!$B$5)+(J160*'Points System'!$B$6)+(K160*'Points System'!$B$7)+(L160*'Points System'!$B$3)+(M160*'Points System'!$B$2)+(N160*'Points System'!$B$11)+(O160*'Points System'!$B$12)+(P160*'Points System'!$B$10)+(Q160*'Points System'!$B$13)+(R160*'Points System'!$B$8)+(S160*'Points System'!$B$9)+(T160*'Points System'!$B$14)+(E160*'Points System'!$B$15)</f>
        <v>245.00000000000003</v>
      </c>
      <c r="D160">
        <f t="shared" si="2"/>
        <v>0.47945205479452058</v>
      </c>
      <c r="E160">
        <v>466.5</v>
      </c>
      <c r="F160">
        <v>511</v>
      </c>
      <c r="G160">
        <v>118.7</v>
      </c>
      <c r="H160">
        <v>77.97</v>
      </c>
      <c r="I160">
        <v>21.82</v>
      </c>
      <c r="J160">
        <v>4.95</v>
      </c>
      <c r="K160">
        <v>12.67</v>
      </c>
      <c r="L160">
        <v>52.82</v>
      </c>
      <c r="M160">
        <v>56.82</v>
      </c>
      <c r="N160">
        <v>10.26</v>
      </c>
      <c r="O160">
        <v>4.2699999999999996</v>
      </c>
      <c r="P160">
        <v>2.5</v>
      </c>
      <c r="Q160">
        <v>4.57</v>
      </c>
      <c r="R160">
        <v>45.83</v>
      </c>
      <c r="S160">
        <v>106.1</v>
      </c>
      <c r="T160">
        <v>187.14000000000001</v>
      </c>
      <c r="U160">
        <v>0.27200000000000002</v>
      </c>
      <c r="V160">
        <v>134.66999999999999</v>
      </c>
    </row>
    <row r="161" spans="1:22">
      <c r="A161" t="s">
        <v>173</v>
      </c>
      <c r="B161" t="s">
        <v>269</v>
      </c>
      <c r="C161">
        <f>(G161*'Points System'!$B$17)+(H161*'Points System'!$B$4)+(I161*'Points System'!$B$5)+(J161*'Points System'!$B$6)+(K161*'Points System'!$B$7)+(L161*'Points System'!$B$3)+(M161*'Points System'!$B$2)+(N161*'Points System'!$B$11)+(O161*'Points System'!$B$12)+(P161*'Points System'!$B$10)+(Q161*'Points System'!$B$13)+(R161*'Points System'!$B$8)+(S161*'Points System'!$B$9)+(T161*'Points System'!$B$14)+(E161*'Points System'!$B$15)</f>
        <v>259.05</v>
      </c>
      <c r="D161">
        <f t="shared" si="2"/>
        <v>0.563679091324499</v>
      </c>
      <c r="E161">
        <v>412</v>
      </c>
      <c r="F161">
        <v>459.57</v>
      </c>
      <c r="G161">
        <v>100.51</v>
      </c>
      <c r="H161">
        <v>61.59</v>
      </c>
      <c r="I161">
        <v>20.02</v>
      </c>
      <c r="J161">
        <v>1.02</v>
      </c>
      <c r="K161">
        <v>17.43</v>
      </c>
      <c r="L161">
        <v>65.14</v>
      </c>
      <c r="M161">
        <v>57.41</v>
      </c>
      <c r="N161">
        <v>4.2300000000000004</v>
      </c>
      <c r="O161">
        <v>3.13</v>
      </c>
      <c r="P161">
        <v>8.52</v>
      </c>
      <c r="Q161">
        <v>3.5</v>
      </c>
      <c r="R161">
        <v>52.02</v>
      </c>
      <c r="S161">
        <v>99.55</v>
      </c>
      <c r="T161">
        <v>174.41</v>
      </c>
      <c r="U161">
        <v>0.24199999999999999</v>
      </c>
      <c r="V161">
        <v>117.67</v>
      </c>
    </row>
    <row r="162" spans="1:22">
      <c r="A162" t="s">
        <v>171</v>
      </c>
      <c r="B162" t="s">
        <v>269</v>
      </c>
      <c r="C162">
        <f>(G162*'Points System'!$B$17)+(H162*'Points System'!$B$4)+(I162*'Points System'!$B$5)+(J162*'Points System'!$B$6)+(K162*'Points System'!$B$7)+(L162*'Points System'!$B$3)+(M162*'Points System'!$B$2)+(N162*'Points System'!$B$11)+(O162*'Points System'!$B$12)+(P162*'Points System'!$B$10)+(Q162*'Points System'!$B$13)+(R162*'Points System'!$B$8)+(S162*'Points System'!$B$9)+(T162*'Points System'!$B$14)+(E162*'Points System'!$B$15)</f>
        <v>252.84999999999997</v>
      </c>
      <c r="D162">
        <f t="shared" si="2"/>
        <v>0.5449353448275861</v>
      </c>
      <c r="E162">
        <v>428.4</v>
      </c>
      <c r="F162">
        <v>464</v>
      </c>
      <c r="G162">
        <v>111.22</v>
      </c>
      <c r="H162">
        <v>74.31</v>
      </c>
      <c r="I162">
        <v>19.66</v>
      </c>
      <c r="J162">
        <v>2.67</v>
      </c>
      <c r="K162">
        <v>14.91</v>
      </c>
      <c r="L162">
        <v>60.73</v>
      </c>
      <c r="M162">
        <v>51.63</v>
      </c>
      <c r="N162">
        <v>1.25</v>
      </c>
      <c r="O162">
        <v>1</v>
      </c>
      <c r="P162">
        <v>1.87</v>
      </c>
      <c r="Q162">
        <v>4.0999999999999996</v>
      </c>
      <c r="R162">
        <v>43.14</v>
      </c>
      <c r="S162">
        <v>86.05</v>
      </c>
      <c r="T162">
        <v>181.28</v>
      </c>
      <c r="U162">
        <v>0.25800000000000001</v>
      </c>
      <c r="V162">
        <v>122</v>
      </c>
    </row>
    <row r="163" spans="1:22">
      <c r="A163" t="s">
        <v>192</v>
      </c>
      <c r="B163" t="s">
        <v>267</v>
      </c>
      <c r="C163">
        <f>(G163*'Points System'!$B$17)+(H163*'Points System'!$B$4)+(I163*'Points System'!$B$5)+(J163*'Points System'!$B$6)+(K163*'Points System'!$B$7)+(L163*'Points System'!$B$3)+(M163*'Points System'!$B$2)+(N163*'Points System'!$B$11)+(O163*'Points System'!$B$12)+(P163*'Points System'!$B$10)+(Q163*'Points System'!$B$13)+(R163*'Points System'!$B$8)+(S163*'Points System'!$B$9)+(T163*'Points System'!$B$14)+(E163*'Points System'!$B$15)</f>
        <v>234.38000000000011</v>
      </c>
      <c r="D163">
        <f t="shared" si="2"/>
        <v>0.48127310061601664</v>
      </c>
      <c r="E163">
        <v>479.1</v>
      </c>
      <c r="F163">
        <v>487</v>
      </c>
      <c r="G163">
        <v>124.5</v>
      </c>
      <c r="H163">
        <v>79.319999999999993</v>
      </c>
      <c r="I163">
        <v>21.31</v>
      </c>
      <c r="J163">
        <v>11</v>
      </c>
      <c r="K163">
        <v>13.2</v>
      </c>
      <c r="L163">
        <v>55.7</v>
      </c>
      <c r="M163">
        <v>60.11</v>
      </c>
      <c r="N163">
        <v>11.22</v>
      </c>
      <c r="O163">
        <v>6.27</v>
      </c>
      <c r="P163">
        <v>1.42</v>
      </c>
      <c r="Q163">
        <v>2.63</v>
      </c>
      <c r="R163">
        <v>21.48</v>
      </c>
      <c r="S163">
        <v>117.02</v>
      </c>
      <c r="T163">
        <v>207.74</v>
      </c>
      <c r="U163">
        <v>0.26</v>
      </c>
      <c r="V163">
        <v>120.33</v>
      </c>
    </row>
    <row r="164" spans="1:22">
      <c r="A164" t="s">
        <v>186</v>
      </c>
      <c r="B164" t="s">
        <v>267</v>
      </c>
      <c r="C164">
        <f>(G164*'Points System'!$B$17)+(H164*'Points System'!$B$4)+(I164*'Points System'!$B$5)+(J164*'Points System'!$B$6)+(K164*'Points System'!$B$7)+(L164*'Points System'!$B$3)+(M164*'Points System'!$B$2)+(N164*'Points System'!$B$11)+(O164*'Points System'!$B$12)+(P164*'Points System'!$B$10)+(Q164*'Points System'!$B$13)+(R164*'Points System'!$B$8)+(S164*'Points System'!$B$9)+(T164*'Points System'!$B$14)+(E164*'Points System'!$B$15)</f>
        <v>244.61000000000004</v>
      </c>
      <c r="D164">
        <f t="shared" si="2"/>
        <v>0.44520685073621763</v>
      </c>
      <c r="E164">
        <v>452.2</v>
      </c>
      <c r="F164">
        <v>549.42999999999995</v>
      </c>
      <c r="G164">
        <v>100.95</v>
      </c>
      <c r="H164">
        <v>57.41</v>
      </c>
      <c r="I164">
        <v>18.489999999999998</v>
      </c>
      <c r="J164">
        <v>1.41</v>
      </c>
      <c r="K164">
        <v>22.17</v>
      </c>
      <c r="L164">
        <v>58.11</v>
      </c>
      <c r="M164">
        <v>64.87</v>
      </c>
      <c r="N164">
        <v>8.31</v>
      </c>
      <c r="O164">
        <v>5.63</v>
      </c>
      <c r="P164">
        <v>5.97</v>
      </c>
      <c r="Q164">
        <v>2.73</v>
      </c>
      <c r="R164">
        <v>79.510000000000005</v>
      </c>
      <c r="S164">
        <v>153.83000000000001</v>
      </c>
      <c r="T164">
        <v>187.3</v>
      </c>
      <c r="U164">
        <v>0.224</v>
      </c>
      <c r="V164">
        <v>139.33000000000001</v>
      </c>
    </row>
    <row r="165" spans="1:22">
      <c r="A165" t="s">
        <v>179</v>
      </c>
      <c r="B165" t="s">
        <v>271</v>
      </c>
      <c r="C165">
        <f>(G165*'Points System'!$B$17)+(H165*'Points System'!$B$4)+(I165*'Points System'!$B$5)+(J165*'Points System'!$B$6)+(K165*'Points System'!$B$7)+(L165*'Points System'!$B$3)+(M165*'Points System'!$B$2)+(N165*'Points System'!$B$11)+(O165*'Points System'!$B$12)+(P165*'Points System'!$B$10)+(Q165*'Points System'!$B$13)+(R165*'Points System'!$B$8)+(S165*'Points System'!$B$9)+(T165*'Points System'!$B$14)+(E165*'Points System'!$B$15)</f>
        <v>245</v>
      </c>
      <c r="D165">
        <f t="shared" si="2"/>
        <v>0.53145336225596529</v>
      </c>
      <c r="E165">
        <v>415</v>
      </c>
      <c r="F165">
        <v>461</v>
      </c>
      <c r="G165">
        <v>108</v>
      </c>
      <c r="H165">
        <v>78.5</v>
      </c>
      <c r="I165">
        <v>19.5</v>
      </c>
      <c r="J165">
        <v>4</v>
      </c>
      <c r="K165">
        <v>6</v>
      </c>
      <c r="L165">
        <v>40.5</v>
      </c>
      <c r="M165">
        <v>51.5</v>
      </c>
      <c r="N165">
        <v>17</v>
      </c>
      <c r="O165">
        <v>6</v>
      </c>
      <c r="P165">
        <v>1</v>
      </c>
      <c r="Q165">
        <v>0</v>
      </c>
      <c r="R165">
        <v>36</v>
      </c>
      <c r="S165">
        <v>48.5</v>
      </c>
      <c r="T165">
        <v>153.5</v>
      </c>
      <c r="U165">
        <v>0.26</v>
      </c>
      <c r="V165">
        <v>116.5</v>
      </c>
    </row>
    <row r="166" spans="1:22">
      <c r="A166" t="s">
        <v>189</v>
      </c>
      <c r="B166" t="s">
        <v>8</v>
      </c>
      <c r="C166">
        <f>(G166*'Points System'!$B$17)+(H166*'Points System'!$B$4)+(I166*'Points System'!$B$5)+(J166*'Points System'!$B$6)+(K166*'Points System'!$B$7)+(L166*'Points System'!$B$3)+(M166*'Points System'!$B$2)+(N166*'Points System'!$B$11)+(O166*'Points System'!$B$12)+(P166*'Points System'!$B$10)+(Q166*'Points System'!$B$13)+(R166*'Points System'!$B$8)+(S166*'Points System'!$B$9)+(T166*'Points System'!$B$14)+(E166*'Points System'!$B$15)</f>
        <v>243.05000000000007</v>
      </c>
      <c r="D166">
        <f t="shared" si="2"/>
        <v>0.47457726402936712</v>
      </c>
      <c r="E166">
        <v>491.8</v>
      </c>
      <c r="F166">
        <v>512.14</v>
      </c>
      <c r="G166">
        <v>126.42</v>
      </c>
      <c r="H166">
        <v>83.7</v>
      </c>
      <c r="I166">
        <v>23.58</v>
      </c>
      <c r="J166">
        <v>2.7</v>
      </c>
      <c r="K166">
        <v>16.52</v>
      </c>
      <c r="L166">
        <v>58.48</v>
      </c>
      <c r="M166">
        <v>55.86</v>
      </c>
      <c r="N166">
        <v>4.6900000000000004</v>
      </c>
      <c r="O166">
        <v>2.19</v>
      </c>
      <c r="P166">
        <v>5.68</v>
      </c>
      <c r="Q166">
        <v>3.3</v>
      </c>
      <c r="R166">
        <v>31.04</v>
      </c>
      <c r="S166">
        <v>115.55</v>
      </c>
      <c r="T166">
        <v>205.04000000000002</v>
      </c>
      <c r="U166">
        <v>0.25700000000000001</v>
      </c>
      <c r="V166">
        <v>132</v>
      </c>
    </row>
    <row r="167" spans="1:22">
      <c r="A167" t="s">
        <v>184</v>
      </c>
      <c r="B167" t="s">
        <v>8</v>
      </c>
      <c r="C167">
        <f>(G167*'Points System'!$B$17)+(H167*'Points System'!$B$4)+(I167*'Points System'!$B$5)+(J167*'Points System'!$B$6)+(K167*'Points System'!$B$7)+(L167*'Points System'!$B$3)+(M167*'Points System'!$B$2)+(N167*'Points System'!$B$11)+(O167*'Points System'!$B$12)+(P167*'Points System'!$B$10)+(Q167*'Points System'!$B$13)+(R167*'Points System'!$B$8)+(S167*'Points System'!$B$9)+(T167*'Points System'!$B$14)+(E167*'Points System'!$B$15)</f>
        <v>243.18999999999994</v>
      </c>
      <c r="D167">
        <f t="shared" si="2"/>
        <v>0.54266523854152704</v>
      </c>
      <c r="E167">
        <v>427.7</v>
      </c>
      <c r="F167">
        <v>448.14</v>
      </c>
      <c r="G167">
        <v>116.83</v>
      </c>
      <c r="H167">
        <v>81.63</v>
      </c>
      <c r="I167">
        <v>21.07</v>
      </c>
      <c r="J167">
        <v>1.77</v>
      </c>
      <c r="K167">
        <v>11.42</v>
      </c>
      <c r="L167">
        <v>52.88</v>
      </c>
      <c r="M167">
        <v>55.83</v>
      </c>
      <c r="N167">
        <v>6.26</v>
      </c>
      <c r="O167">
        <v>2.97</v>
      </c>
      <c r="P167">
        <v>3.15</v>
      </c>
      <c r="Q167">
        <v>2.67</v>
      </c>
      <c r="R167">
        <v>46.1</v>
      </c>
      <c r="S167">
        <v>92.82</v>
      </c>
      <c r="T167">
        <v>174.76</v>
      </c>
      <c r="U167">
        <v>0.27200000000000002</v>
      </c>
      <c r="V167">
        <v>102.67</v>
      </c>
    </row>
    <row r="168" spans="1:22">
      <c r="A168" t="s">
        <v>183</v>
      </c>
      <c r="B168" t="s">
        <v>7</v>
      </c>
      <c r="C168">
        <f>(G168*'Points System'!$B$17)+(H168*'Points System'!$B$4)+(I168*'Points System'!$B$5)+(J168*'Points System'!$B$6)+(K168*'Points System'!$B$7)+(L168*'Points System'!$B$3)+(M168*'Points System'!$B$2)+(N168*'Points System'!$B$11)+(O168*'Points System'!$B$12)+(P168*'Points System'!$B$10)+(Q168*'Points System'!$B$13)+(R168*'Points System'!$B$8)+(S168*'Points System'!$B$9)+(T168*'Points System'!$B$14)+(E168*'Points System'!$B$15)</f>
        <v>243.90999999999997</v>
      </c>
      <c r="D168">
        <f t="shared" si="2"/>
        <v>0.51473008905583917</v>
      </c>
      <c r="E168">
        <v>456.6</v>
      </c>
      <c r="F168">
        <v>473.86</v>
      </c>
      <c r="G168">
        <v>121.33</v>
      </c>
      <c r="H168">
        <v>88.32</v>
      </c>
      <c r="I168">
        <v>24.15</v>
      </c>
      <c r="J168">
        <v>3.28</v>
      </c>
      <c r="K168">
        <v>5.5</v>
      </c>
      <c r="L168">
        <v>48.23</v>
      </c>
      <c r="M168">
        <v>52.34</v>
      </c>
      <c r="N168">
        <v>4.72</v>
      </c>
      <c r="O168">
        <v>2.34</v>
      </c>
      <c r="P168">
        <v>3.03</v>
      </c>
      <c r="Q168">
        <v>3.97</v>
      </c>
      <c r="R168">
        <v>32.270000000000003</v>
      </c>
      <c r="S168">
        <v>62.8</v>
      </c>
      <c r="T168">
        <v>168.46</v>
      </c>
      <c r="U168">
        <v>0.26500000000000001</v>
      </c>
      <c r="V168">
        <v>122.17</v>
      </c>
    </row>
    <row r="169" spans="1:22">
      <c r="A169" t="s">
        <v>203</v>
      </c>
      <c r="B169" t="s">
        <v>267</v>
      </c>
      <c r="C169">
        <f>(G169*'Points System'!$B$17)+(H169*'Points System'!$B$4)+(I169*'Points System'!$B$5)+(J169*'Points System'!$B$6)+(K169*'Points System'!$B$7)+(L169*'Points System'!$B$3)+(M169*'Points System'!$B$2)+(N169*'Points System'!$B$11)+(O169*'Points System'!$B$12)+(P169*'Points System'!$B$10)+(Q169*'Points System'!$B$13)+(R169*'Points System'!$B$8)+(S169*'Points System'!$B$9)+(T169*'Points System'!$B$14)+(E169*'Points System'!$B$15)</f>
        <v>230.16000000000005</v>
      </c>
      <c r="D169">
        <f t="shared" si="2"/>
        <v>0.40902063229727575</v>
      </c>
      <c r="E169">
        <v>519.79999999999995</v>
      </c>
      <c r="F169">
        <v>562.71</v>
      </c>
      <c r="G169">
        <v>144.86000000000001</v>
      </c>
      <c r="H169">
        <v>107.31</v>
      </c>
      <c r="I169">
        <v>26.92</v>
      </c>
      <c r="J169">
        <v>3.6</v>
      </c>
      <c r="K169">
        <v>7.77</v>
      </c>
      <c r="L169">
        <v>44.57</v>
      </c>
      <c r="M169">
        <v>64.58</v>
      </c>
      <c r="N169">
        <v>16.03</v>
      </c>
      <c r="O169">
        <v>7.27</v>
      </c>
      <c r="P169">
        <v>5.6</v>
      </c>
      <c r="Q169">
        <v>2.0699999999999998</v>
      </c>
      <c r="R169">
        <v>32.46</v>
      </c>
      <c r="S169">
        <v>128.84</v>
      </c>
      <c r="T169">
        <v>203.03000000000003</v>
      </c>
      <c r="U169">
        <v>0.27800000000000002</v>
      </c>
      <c r="V169">
        <v>138.33000000000001</v>
      </c>
    </row>
    <row r="170" spans="1:22">
      <c r="A170" t="s">
        <v>188</v>
      </c>
      <c r="B170" t="s">
        <v>269</v>
      </c>
      <c r="C170">
        <f>(G170*'Points System'!$B$17)+(H170*'Points System'!$B$4)+(I170*'Points System'!$B$5)+(J170*'Points System'!$B$6)+(K170*'Points System'!$B$7)+(L170*'Points System'!$B$3)+(M170*'Points System'!$B$2)+(N170*'Points System'!$B$11)+(O170*'Points System'!$B$12)+(P170*'Points System'!$B$10)+(Q170*'Points System'!$B$13)+(R170*'Points System'!$B$8)+(S170*'Points System'!$B$9)+(T170*'Points System'!$B$14)+(E170*'Points System'!$B$15)</f>
        <v>241.51</v>
      </c>
      <c r="D170">
        <f t="shared" si="2"/>
        <v>0.58863243071973481</v>
      </c>
      <c r="E170">
        <v>395.4</v>
      </c>
      <c r="F170">
        <v>410.29</v>
      </c>
      <c r="G170">
        <v>101.84</v>
      </c>
      <c r="H170">
        <v>61.72</v>
      </c>
      <c r="I170">
        <v>21.42</v>
      </c>
      <c r="J170">
        <v>1.97</v>
      </c>
      <c r="K170">
        <v>16.09</v>
      </c>
      <c r="L170">
        <v>56.29</v>
      </c>
      <c r="M170">
        <v>49.78</v>
      </c>
      <c r="N170">
        <v>1.08</v>
      </c>
      <c r="O170">
        <v>0.9</v>
      </c>
      <c r="P170">
        <v>3.63</v>
      </c>
      <c r="Q170">
        <v>2.4700000000000002</v>
      </c>
      <c r="R170">
        <v>34.44</v>
      </c>
      <c r="S170">
        <v>77.64</v>
      </c>
      <c r="T170">
        <v>174.82999999999998</v>
      </c>
      <c r="U170">
        <v>0.25800000000000001</v>
      </c>
      <c r="V170">
        <v>101.5</v>
      </c>
    </row>
    <row r="171" spans="1:22">
      <c r="A171" t="s">
        <v>193</v>
      </c>
      <c r="B171" t="s">
        <v>6</v>
      </c>
      <c r="C171">
        <f>(G171*'Points System'!$B$17)+(H171*'Points System'!$B$4)+(I171*'Points System'!$B$5)+(J171*'Points System'!$B$6)+(K171*'Points System'!$B$7)+(L171*'Points System'!$B$3)+(M171*'Points System'!$B$2)+(N171*'Points System'!$B$11)+(O171*'Points System'!$B$12)+(P171*'Points System'!$B$10)+(Q171*'Points System'!$B$13)+(R171*'Points System'!$B$8)+(S171*'Points System'!$B$9)+(T171*'Points System'!$B$14)+(E171*'Points System'!$B$15)</f>
        <v>234.25999999999993</v>
      </c>
      <c r="D171">
        <f t="shared" si="2"/>
        <v>0.52681764004767562</v>
      </c>
      <c r="E171">
        <v>411.25</v>
      </c>
      <c r="F171">
        <v>444.67</v>
      </c>
      <c r="G171">
        <v>97.98</v>
      </c>
      <c r="H171">
        <v>54.89</v>
      </c>
      <c r="I171">
        <v>17.13</v>
      </c>
      <c r="J171">
        <v>1.1299999999999999</v>
      </c>
      <c r="K171">
        <v>23.84</v>
      </c>
      <c r="L171">
        <v>68.989999999999995</v>
      </c>
      <c r="M171">
        <v>53.16</v>
      </c>
      <c r="N171">
        <v>3.13</v>
      </c>
      <c r="O171">
        <v>1.0900000000000001</v>
      </c>
      <c r="P171">
        <v>2.7</v>
      </c>
      <c r="Q171">
        <v>2.7</v>
      </c>
      <c r="R171">
        <v>43.53</v>
      </c>
      <c r="S171">
        <v>124.06</v>
      </c>
      <c r="T171">
        <v>187.9</v>
      </c>
      <c r="U171">
        <v>0.23899999999999999</v>
      </c>
      <c r="V171">
        <v>132.4</v>
      </c>
    </row>
    <row r="172" spans="1:22">
      <c r="A172" t="s">
        <v>190</v>
      </c>
      <c r="B172" t="s">
        <v>8</v>
      </c>
      <c r="C172">
        <f>(G172*'Points System'!$B$17)+(H172*'Points System'!$B$4)+(I172*'Points System'!$B$5)+(J172*'Points System'!$B$6)+(K172*'Points System'!$B$7)+(L172*'Points System'!$B$3)+(M172*'Points System'!$B$2)+(N172*'Points System'!$B$11)+(O172*'Points System'!$B$12)+(P172*'Points System'!$B$10)+(Q172*'Points System'!$B$13)+(R172*'Points System'!$B$8)+(S172*'Points System'!$B$9)+(T172*'Points System'!$B$14)+(E172*'Points System'!$B$15)</f>
        <v>239.46</v>
      </c>
      <c r="D172">
        <f t="shared" si="2"/>
        <v>0.53434194671308077</v>
      </c>
      <c r="E172">
        <v>418.4</v>
      </c>
      <c r="F172">
        <v>448.14</v>
      </c>
      <c r="G172">
        <v>105.48</v>
      </c>
      <c r="H172">
        <v>67.61</v>
      </c>
      <c r="I172">
        <v>24.29</v>
      </c>
      <c r="J172">
        <v>1.46</v>
      </c>
      <c r="K172">
        <v>10.17</v>
      </c>
      <c r="L172">
        <v>50.11</v>
      </c>
      <c r="M172">
        <v>53.52</v>
      </c>
      <c r="N172">
        <v>1.48</v>
      </c>
      <c r="O172">
        <v>1.37</v>
      </c>
      <c r="P172">
        <v>3.57</v>
      </c>
      <c r="Q172">
        <v>3.7</v>
      </c>
      <c r="R172">
        <v>41.31</v>
      </c>
      <c r="S172">
        <v>70.41</v>
      </c>
      <c r="T172">
        <v>161.25</v>
      </c>
      <c r="U172">
        <v>0.252</v>
      </c>
      <c r="V172">
        <v>110.17</v>
      </c>
    </row>
    <row r="173" spans="1:22">
      <c r="A173" t="s">
        <v>196</v>
      </c>
      <c r="B173" t="s">
        <v>8</v>
      </c>
      <c r="C173">
        <f>(G173*'Points System'!$B$17)+(H173*'Points System'!$B$4)+(I173*'Points System'!$B$5)+(J173*'Points System'!$B$6)+(K173*'Points System'!$B$7)+(L173*'Points System'!$B$3)+(M173*'Points System'!$B$2)+(N173*'Points System'!$B$11)+(O173*'Points System'!$B$12)+(P173*'Points System'!$B$10)+(Q173*'Points System'!$B$13)+(R173*'Points System'!$B$8)+(S173*'Points System'!$B$9)+(T173*'Points System'!$B$14)+(E173*'Points System'!$B$15)</f>
        <v>232.07000000000002</v>
      </c>
      <c r="D173">
        <f t="shared" si="2"/>
        <v>0.53244160969118526</v>
      </c>
      <c r="E173">
        <v>412.8</v>
      </c>
      <c r="F173">
        <v>435.86</v>
      </c>
      <c r="G173">
        <v>109.08</v>
      </c>
      <c r="H173">
        <v>68.8</v>
      </c>
      <c r="I173">
        <v>24.33</v>
      </c>
      <c r="J173">
        <v>1.35</v>
      </c>
      <c r="K173">
        <v>15.28</v>
      </c>
      <c r="L173">
        <v>60.44</v>
      </c>
      <c r="M173">
        <v>52.38</v>
      </c>
      <c r="N173">
        <v>2.35</v>
      </c>
      <c r="O173">
        <v>2.0699999999999998</v>
      </c>
      <c r="P173">
        <v>1.82</v>
      </c>
      <c r="Q173">
        <v>3.37</v>
      </c>
      <c r="R173">
        <v>28.74</v>
      </c>
      <c r="S173">
        <v>94.22</v>
      </c>
      <c r="T173">
        <v>182.63</v>
      </c>
      <c r="U173">
        <v>0.28299999999999997</v>
      </c>
      <c r="V173">
        <v>113.67</v>
      </c>
    </row>
    <row r="174" spans="1:22">
      <c r="A174" t="s">
        <v>204</v>
      </c>
      <c r="B174" t="s">
        <v>7</v>
      </c>
      <c r="C174">
        <f>(G174*'Points System'!$B$17)+(H174*'Points System'!$B$4)+(I174*'Points System'!$B$5)+(J174*'Points System'!$B$6)+(K174*'Points System'!$B$7)+(L174*'Points System'!$B$3)+(M174*'Points System'!$B$2)+(N174*'Points System'!$B$11)+(O174*'Points System'!$B$12)+(P174*'Points System'!$B$10)+(Q174*'Points System'!$B$13)+(R174*'Points System'!$B$8)+(S174*'Points System'!$B$9)+(T174*'Points System'!$B$14)+(E174*'Points System'!$B$15)</f>
        <v>227.69000000000003</v>
      </c>
      <c r="D174">
        <f t="shared" si="2"/>
        <v>0.43943721774037908</v>
      </c>
      <c r="E174">
        <v>486.6</v>
      </c>
      <c r="F174">
        <v>518.14</v>
      </c>
      <c r="G174">
        <v>120.4</v>
      </c>
      <c r="H174">
        <v>77.06</v>
      </c>
      <c r="I174">
        <v>27.53</v>
      </c>
      <c r="J174">
        <v>2.37</v>
      </c>
      <c r="K174">
        <v>13.76</v>
      </c>
      <c r="L174">
        <v>57.88</v>
      </c>
      <c r="M174">
        <v>61.15</v>
      </c>
      <c r="N174">
        <v>6.82</v>
      </c>
      <c r="O174">
        <v>2.84</v>
      </c>
      <c r="P174">
        <v>4.43</v>
      </c>
      <c r="Q174">
        <v>3.13</v>
      </c>
      <c r="R174">
        <v>42.25</v>
      </c>
      <c r="S174">
        <v>136.27000000000001</v>
      </c>
      <c r="T174">
        <v>194.27</v>
      </c>
      <c r="U174">
        <v>0.249</v>
      </c>
      <c r="V174">
        <v>139.66999999999999</v>
      </c>
    </row>
    <row r="175" spans="1:22">
      <c r="A175" t="s">
        <v>199</v>
      </c>
      <c r="B175" t="s">
        <v>271</v>
      </c>
      <c r="C175">
        <f>(G175*'Points System'!$B$17)+(H175*'Points System'!$B$4)+(I175*'Points System'!$B$5)+(J175*'Points System'!$B$6)+(K175*'Points System'!$B$7)+(L175*'Points System'!$B$3)+(M175*'Points System'!$B$2)+(N175*'Points System'!$B$11)+(O175*'Points System'!$B$12)+(P175*'Points System'!$B$10)+(Q175*'Points System'!$B$13)+(R175*'Points System'!$B$8)+(S175*'Points System'!$B$9)+(T175*'Points System'!$B$14)+(E175*'Points System'!$B$15)</f>
        <v>234.90999999999997</v>
      </c>
      <c r="D175">
        <f t="shared" si="2"/>
        <v>0.50814423846503265</v>
      </c>
      <c r="E175">
        <v>446.1</v>
      </c>
      <c r="F175">
        <v>462.29</v>
      </c>
      <c r="G175">
        <v>115.32</v>
      </c>
      <c r="H175">
        <v>73.400000000000006</v>
      </c>
      <c r="I175">
        <v>21.82</v>
      </c>
      <c r="J175">
        <v>1.46</v>
      </c>
      <c r="K175">
        <v>17.98</v>
      </c>
      <c r="L175">
        <v>62.97</v>
      </c>
      <c r="M175">
        <v>49.54</v>
      </c>
      <c r="N175">
        <v>3.02</v>
      </c>
      <c r="O175">
        <v>1.56</v>
      </c>
      <c r="P175">
        <v>5.95</v>
      </c>
      <c r="Q175">
        <v>2.63</v>
      </c>
      <c r="R175">
        <v>21.9</v>
      </c>
      <c r="S175">
        <v>100.25</v>
      </c>
      <c r="T175">
        <v>193.34</v>
      </c>
      <c r="U175">
        <v>0.25700000000000001</v>
      </c>
      <c r="V175">
        <v>121.33</v>
      </c>
    </row>
    <row r="176" spans="1:22">
      <c r="A176" t="s">
        <v>198</v>
      </c>
      <c r="B176" t="s">
        <v>8</v>
      </c>
      <c r="C176">
        <f>(G176*'Points System'!$B$17)+(H176*'Points System'!$B$4)+(I176*'Points System'!$B$5)+(J176*'Points System'!$B$6)+(K176*'Points System'!$B$7)+(L176*'Points System'!$B$3)+(M176*'Points System'!$B$2)+(N176*'Points System'!$B$11)+(O176*'Points System'!$B$12)+(P176*'Points System'!$B$10)+(Q176*'Points System'!$B$13)+(R176*'Points System'!$B$8)+(S176*'Points System'!$B$9)+(T176*'Points System'!$B$14)+(E176*'Points System'!$B$15)</f>
        <v>240.35</v>
      </c>
      <c r="D176">
        <f t="shared" si="2"/>
        <v>0.52444958432433608</v>
      </c>
      <c r="E176">
        <v>425.6</v>
      </c>
      <c r="F176">
        <v>458.29</v>
      </c>
      <c r="G176">
        <v>115.25</v>
      </c>
      <c r="H176">
        <v>75.739999999999995</v>
      </c>
      <c r="I176">
        <v>22.85</v>
      </c>
      <c r="J176">
        <v>1.82</v>
      </c>
      <c r="K176">
        <v>14.83</v>
      </c>
      <c r="L176">
        <v>59.46</v>
      </c>
      <c r="M176">
        <v>56.72</v>
      </c>
      <c r="N176">
        <v>4.8099999999999996</v>
      </c>
      <c r="O176">
        <v>3.2</v>
      </c>
      <c r="P176">
        <v>10.78</v>
      </c>
      <c r="Q176">
        <v>1.6</v>
      </c>
      <c r="R176">
        <v>30.91</v>
      </c>
      <c r="S176">
        <v>105.35</v>
      </c>
      <c r="T176">
        <v>186.22</v>
      </c>
      <c r="U176">
        <v>0.28999999999999998</v>
      </c>
      <c r="V176">
        <v>112</v>
      </c>
    </row>
    <row r="177" spans="1:22">
      <c r="A177" t="s">
        <v>194</v>
      </c>
      <c r="B177" t="s">
        <v>6</v>
      </c>
      <c r="C177">
        <f>(G177*'Points System'!$B$17)+(H177*'Points System'!$B$4)+(I177*'Points System'!$B$5)+(J177*'Points System'!$B$6)+(K177*'Points System'!$B$7)+(L177*'Points System'!$B$3)+(M177*'Points System'!$B$2)+(N177*'Points System'!$B$11)+(O177*'Points System'!$B$12)+(P177*'Points System'!$B$10)+(Q177*'Points System'!$B$13)+(R177*'Points System'!$B$8)+(S177*'Points System'!$B$9)+(T177*'Points System'!$B$14)+(E177*'Points System'!$B$15)</f>
        <v>235.29999999999998</v>
      </c>
      <c r="D177">
        <f t="shared" si="2"/>
        <v>0.58213755566551206</v>
      </c>
      <c r="E177">
        <v>357.2</v>
      </c>
      <c r="F177">
        <v>404.2</v>
      </c>
      <c r="G177">
        <v>92</v>
      </c>
      <c r="H177">
        <v>51</v>
      </c>
      <c r="I177">
        <v>21</v>
      </c>
      <c r="J177">
        <v>1.25</v>
      </c>
      <c r="K177">
        <v>19</v>
      </c>
      <c r="L177">
        <v>60.6</v>
      </c>
      <c r="M177">
        <v>53.4</v>
      </c>
      <c r="N177">
        <v>1</v>
      </c>
      <c r="O177">
        <v>1</v>
      </c>
      <c r="P177">
        <v>3.75</v>
      </c>
      <c r="Q177">
        <v>1.5</v>
      </c>
      <c r="R177">
        <v>41.4</v>
      </c>
      <c r="S177">
        <v>96.6</v>
      </c>
      <c r="T177">
        <v>172.75</v>
      </c>
      <c r="U177">
        <v>0.25700000000000001</v>
      </c>
      <c r="V177">
        <v>88.5</v>
      </c>
    </row>
    <row r="178" spans="1:22">
      <c r="A178" t="s">
        <v>191</v>
      </c>
      <c r="B178" t="s">
        <v>8</v>
      </c>
      <c r="C178">
        <f>(G178*'Points System'!$B$17)+(H178*'Points System'!$B$4)+(I178*'Points System'!$B$5)+(J178*'Points System'!$B$6)+(K178*'Points System'!$B$7)+(L178*'Points System'!$B$3)+(M178*'Points System'!$B$2)+(N178*'Points System'!$B$11)+(O178*'Points System'!$B$12)+(P178*'Points System'!$B$10)+(Q178*'Points System'!$B$13)+(R178*'Points System'!$B$8)+(S178*'Points System'!$B$9)+(T178*'Points System'!$B$14)+(E178*'Points System'!$B$15)</f>
        <v>242.02000000000004</v>
      </c>
      <c r="D178">
        <f t="shared" si="2"/>
        <v>0.55668775158136874</v>
      </c>
      <c r="E178">
        <v>408.8</v>
      </c>
      <c r="F178">
        <v>434.75</v>
      </c>
      <c r="G178">
        <v>105.6</v>
      </c>
      <c r="H178">
        <v>72.75</v>
      </c>
      <c r="I178">
        <v>20.6</v>
      </c>
      <c r="J178">
        <v>1</v>
      </c>
      <c r="K178">
        <v>13</v>
      </c>
      <c r="L178">
        <v>62</v>
      </c>
      <c r="M178">
        <v>40.4</v>
      </c>
      <c r="N178">
        <v>1.6</v>
      </c>
      <c r="O178">
        <v>1</v>
      </c>
      <c r="P178">
        <v>6.67</v>
      </c>
      <c r="Q178">
        <v>3.5</v>
      </c>
      <c r="R178">
        <v>27.6</v>
      </c>
      <c r="S178">
        <v>64.2</v>
      </c>
      <c r="T178">
        <v>168.95</v>
      </c>
      <c r="U178">
        <v>0.25600000000000001</v>
      </c>
      <c r="V178">
        <v>119.25</v>
      </c>
    </row>
    <row r="179" spans="1:22">
      <c r="A179" t="s">
        <v>185</v>
      </c>
      <c r="B179" t="s">
        <v>6</v>
      </c>
      <c r="C179">
        <f>(G179*'Points System'!$B$17)+(H179*'Points System'!$B$4)+(I179*'Points System'!$B$5)+(J179*'Points System'!$B$6)+(K179*'Points System'!$B$7)+(L179*'Points System'!$B$3)+(M179*'Points System'!$B$2)+(N179*'Points System'!$B$11)+(O179*'Points System'!$B$12)+(P179*'Points System'!$B$10)+(Q179*'Points System'!$B$13)+(R179*'Points System'!$B$8)+(S179*'Points System'!$B$9)+(T179*'Points System'!$B$14)+(E179*'Points System'!$B$15)</f>
        <v>226.35000000000014</v>
      </c>
      <c r="D179">
        <f t="shared" si="2"/>
        <v>0.49249347258485665</v>
      </c>
      <c r="E179">
        <v>425</v>
      </c>
      <c r="F179">
        <v>459.6</v>
      </c>
      <c r="G179">
        <v>92.84</v>
      </c>
      <c r="H179">
        <v>44.17</v>
      </c>
      <c r="I179">
        <v>18.88</v>
      </c>
      <c r="J179">
        <v>0.96</v>
      </c>
      <c r="K179">
        <v>27.46</v>
      </c>
      <c r="L179">
        <v>70.510000000000005</v>
      </c>
      <c r="M179">
        <v>56.28</v>
      </c>
      <c r="N179">
        <v>2.2400000000000002</v>
      </c>
      <c r="O179">
        <v>1.4</v>
      </c>
      <c r="P179">
        <v>4.8499999999999996</v>
      </c>
      <c r="Q179">
        <v>3.87</v>
      </c>
      <c r="R179">
        <v>55.85</v>
      </c>
      <c r="S179">
        <v>156.63</v>
      </c>
      <c r="T179">
        <v>194.65</v>
      </c>
      <c r="U179">
        <v>0.221</v>
      </c>
      <c r="V179">
        <v>128.75</v>
      </c>
    </row>
    <row r="180" spans="1:22">
      <c r="A180" t="s">
        <v>207</v>
      </c>
      <c r="B180" t="s">
        <v>267</v>
      </c>
      <c r="C180">
        <f>(G180*'Points System'!$B$17)+(H180*'Points System'!$B$4)+(I180*'Points System'!$B$5)+(J180*'Points System'!$B$6)+(K180*'Points System'!$B$7)+(L180*'Points System'!$B$3)+(M180*'Points System'!$B$2)+(N180*'Points System'!$B$11)+(O180*'Points System'!$B$12)+(P180*'Points System'!$B$10)+(Q180*'Points System'!$B$13)+(R180*'Points System'!$B$8)+(S180*'Points System'!$B$9)+(T180*'Points System'!$B$14)+(E180*'Points System'!$B$15)</f>
        <v>225.60999999999996</v>
      </c>
      <c r="D180">
        <f t="shared" si="2"/>
        <v>0.52035426805360141</v>
      </c>
      <c r="E180">
        <v>429.1</v>
      </c>
      <c r="F180">
        <v>433.57</v>
      </c>
      <c r="G180">
        <v>113.94</v>
      </c>
      <c r="H180">
        <v>73.27</v>
      </c>
      <c r="I180">
        <v>24.54</v>
      </c>
      <c r="J180">
        <v>1.96</v>
      </c>
      <c r="K180">
        <v>16</v>
      </c>
      <c r="L180">
        <v>63.56</v>
      </c>
      <c r="M180">
        <v>52.8</v>
      </c>
      <c r="N180">
        <v>3.93</v>
      </c>
      <c r="O180">
        <v>1.33</v>
      </c>
      <c r="P180">
        <v>2.77</v>
      </c>
      <c r="Q180">
        <v>3.1</v>
      </c>
      <c r="R180">
        <v>39.4</v>
      </c>
      <c r="S180">
        <v>127.75</v>
      </c>
      <c r="T180">
        <v>192.23</v>
      </c>
      <c r="U180">
        <v>0.26300000000000001</v>
      </c>
      <c r="V180">
        <v>113.33</v>
      </c>
    </row>
    <row r="181" spans="1:22">
      <c r="A181" t="s">
        <v>208</v>
      </c>
      <c r="B181" t="s">
        <v>267</v>
      </c>
      <c r="C181">
        <f>(G181*'Points System'!$B$17)+(H181*'Points System'!$B$4)+(I181*'Points System'!$B$5)+(J181*'Points System'!$B$6)+(K181*'Points System'!$B$7)+(L181*'Points System'!$B$3)+(M181*'Points System'!$B$2)+(N181*'Points System'!$B$11)+(O181*'Points System'!$B$12)+(P181*'Points System'!$B$10)+(Q181*'Points System'!$B$13)+(R181*'Points System'!$B$8)+(S181*'Points System'!$B$9)+(T181*'Points System'!$B$14)+(E181*'Points System'!$B$15)</f>
        <v>224.59999999999997</v>
      </c>
      <c r="D181">
        <f t="shared" si="2"/>
        <v>0.50634623621976227</v>
      </c>
      <c r="E181">
        <v>429.7</v>
      </c>
      <c r="F181">
        <v>443.57</v>
      </c>
      <c r="G181">
        <v>112.04</v>
      </c>
      <c r="H181">
        <v>83.14</v>
      </c>
      <c r="I181">
        <v>18.579999999999998</v>
      </c>
      <c r="J181">
        <v>3.57</v>
      </c>
      <c r="K181">
        <v>8.36</v>
      </c>
      <c r="L181">
        <v>47.1</v>
      </c>
      <c r="M181">
        <v>53.43</v>
      </c>
      <c r="N181">
        <v>15.45</v>
      </c>
      <c r="O181">
        <v>5.39</v>
      </c>
      <c r="P181">
        <v>2</v>
      </c>
      <c r="Q181">
        <v>2.63</v>
      </c>
      <c r="R181">
        <v>35.700000000000003</v>
      </c>
      <c r="S181">
        <v>88.14</v>
      </c>
      <c r="T181">
        <v>164.45</v>
      </c>
      <c r="U181">
        <v>0.26</v>
      </c>
      <c r="V181">
        <v>122.17</v>
      </c>
    </row>
    <row r="182" spans="1:22">
      <c r="A182" t="s">
        <v>200</v>
      </c>
      <c r="B182" t="s">
        <v>6</v>
      </c>
      <c r="C182">
        <f>(G182*'Points System'!$B$17)+(H182*'Points System'!$B$4)+(I182*'Points System'!$B$5)+(J182*'Points System'!$B$6)+(K182*'Points System'!$B$7)+(L182*'Points System'!$B$3)+(M182*'Points System'!$B$2)+(N182*'Points System'!$B$11)+(O182*'Points System'!$B$12)+(P182*'Points System'!$B$10)+(Q182*'Points System'!$B$13)+(R182*'Points System'!$B$8)+(S182*'Points System'!$B$9)+(T182*'Points System'!$B$14)+(E182*'Points System'!$B$15)</f>
        <v>232.12</v>
      </c>
      <c r="D182">
        <f t="shared" si="2"/>
        <v>0.54638325918602737</v>
      </c>
      <c r="E182">
        <v>404</v>
      </c>
      <c r="F182">
        <v>424.83</v>
      </c>
      <c r="G182">
        <v>97.74</v>
      </c>
      <c r="H182">
        <v>63.01</v>
      </c>
      <c r="I182">
        <v>17.8</v>
      </c>
      <c r="J182">
        <v>2.2000000000000002</v>
      </c>
      <c r="K182">
        <v>14.52</v>
      </c>
      <c r="L182">
        <v>51.28</v>
      </c>
      <c r="M182">
        <v>47.41</v>
      </c>
      <c r="N182">
        <v>5.63</v>
      </c>
      <c r="O182">
        <v>2.7</v>
      </c>
      <c r="P182">
        <v>3.3</v>
      </c>
      <c r="Q182">
        <v>2.1</v>
      </c>
      <c r="R182">
        <v>39.14</v>
      </c>
      <c r="S182">
        <v>75.23</v>
      </c>
      <c r="T182">
        <v>163.29</v>
      </c>
      <c r="U182">
        <v>0.24199999999999999</v>
      </c>
      <c r="V182">
        <v>120.6</v>
      </c>
    </row>
    <row r="183" spans="1:22">
      <c r="A183" t="s">
        <v>206</v>
      </c>
      <c r="B183" t="s">
        <v>270</v>
      </c>
      <c r="C183">
        <f>(G183*'Points System'!$B$17)+(H183*'Points System'!$B$4)+(I183*'Points System'!$B$5)+(J183*'Points System'!$B$6)+(K183*'Points System'!$B$7)+(L183*'Points System'!$B$3)+(M183*'Points System'!$B$2)+(N183*'Points System'!$B$11)+(O183*'Points System'!$B$12)+(P183*'Points System'!$B$10)+(Q183*'Points System'!$B$13)+(R183*'Points System'!$B$8)+(S183*'Points System'!$B$9)+(T183*'Points System'!$B$14)+(E183*'Points System'!$B$15)</f>
        <v>228.90999999999997</v>
      </c>
      <c r="D183">
        <f t="shared" si="2"/>
        <v>0.4540603800531598</v>
      </c>
      <c r="E183">
        <v>473.1</v>
      </c>
      <c r="F183">
        <v>504.14</v>
      </c>
      <c r="G183">
        <v>122.46</v>
      </c>
      <c r="H183">
        <v>82.4</v>
      </c>
      <c r="I183">
        <v>22.41</v>
      </c>
      <c r="J183">
        <v>2.7</v>
      </c>
      <c r="K183">
        <v>14.19</v>
      </c>
      <c r="L183">
        <v>56.84</v>
      </c>
      <c r="M183">
        <v>56.67</v>
      </c>
      <c r="N183">
        <v>6.28</v>
      </c>
      <c r="O183">
        <v>3.52</v>
      </c>
      <c r="P183">
        <v>6.05</v>
      </c>
      <c r="Q183">
        <v>2.4</v>
      </c>
      <c r="R183">
        <v>33.28</v>
      </c>
      <c r="S183">
        <v>118.77</v>
      </c>
      <c r="T183">
        <v>192.07999999999998</v>
      </c>
      <c r="U183">
        <v>0.25800000000000001</v>
      </c>
      <c r="V183">
        <v>126.83</v>
      </c>
    </row>
    <row r="184" spans="1:22">
      <c r="A184" t="s">
        <v>221</v>
      </c>
      <c r="B184" t="s">
        <v>267</v>
      </c>
      <c r="C184">
        <f>(G184*'Points System'!$B$17)+(H184*'Points System'!$B$4)+(I184*'Points System'!$B$5)+(J184*'Points System'!$B$6)+(K184*'Points System'!$B$7)+(L184*'Points System'!$B$3)+(M184*'Points System'!$B$2)+(N184*'Points System'!$B$11)+(O184*'Points System'!$B$12)+(P184*'Points System'!$B$10)+(Q184*'Points System'!$B$13)+(R184*'Points System'!$B$8)+(S184*'Points System'!$B$9)+(T184*'Points System'!$B$14)+(E184*'Points System'!$B$15)</f>
        <v>219.12</v>
      </c>
      <c r="D184">
        <f t="shared" si="2"/>
        <v>0.40303860797910501</v>
      </c>
      <c r="E184">
        <v>486.25</v>
      </c>
      <c r="F184">
        <v>543.66999999999996</v>
      </c>
      <c r="G184">
        <v>126.74</v>
      </c>
      <c r="H184">
        <v>88.11</v>
      </c>
      <c r="I184">
        <v>24.91</v>
      </c>
      <c r="J184">
        <v>4.18</v>
      </c>
      <c r="K184">
        <v>8.68</v>
      </c>
      <c r="L184">
        <v>46.21</v>
      </c>
      <c r="M184">
        <v>61.49</v>
      </c>
      <c r="N184">
        <v>13.69</v>
      </c>
      <c r="O184">
        <v>6.69</v>
      </c>
      <c r="P184">
        <v>3.54</v>
      </c>
      <c r="Q184">
        <v>3.37</v>
      </c>
      <c r="R184">
        <v>36.67</v>
      </c>
      <c r="S184">
        <v>120.98</v>
      </c>
      <c r="T184">
        <v>185.19</v>
      </c>
      <c r="U184">
        <v>0.26</v>
      </c>
      <c r="V184">
        <v>135.4</v>
      </c>
    </row>
    <row r="185" spans="1:22">
      <c r="A185" t="s">
        <v>209</v>
      </c>
      <c r="B185" t="s">
        <v>269</v>
      </c>
      <c r="C185">
        <f>(G185*'Points System'!$B$17)+(H185*'Points System'!$B$4)+(I185*'Points System'!$B$5)+(J185*'Points System'!$B$6)+(K185*'Points System'!$B$7)+(L185*'Points System'!$B$3)+(M185*'Points System'!$B$2)+(N185*'Points System'!$B$11)+(O185*'Points System'!$B$12)+(P185*'Points System'!$B$10)+(Q185*'Points System'!$B$13)+(R185*'Points System'!$B$8)+(S185*'Points System'!$B$9)+(T185*'Points System'!$B$14)+(E185*'Points System'!$B$15)</f>
        <v>224.63</v>
      </c>
      <c r="D185">
        <f t="shared" si="2"/>
        <v>0.49870124103634306</v>
      </c>
      <c r="E185">
        <v>434</v>
      </c>
      <c r="F185">
        <v>450.43</v>
      </c>
      <c r="G185">
        <v>111.02</v>
      </c>
      <c r="H185">
        <v>75.22</v>
      </c>
      <c r="I185">
        <v>21.45</v>
      </c>
      <c r="J185">
        <v>5.47</v>
      </c>
      <c r="K185">
        <v>9.31</v>
      </c>
      <c r="L185">
        <v>49.85</v>
      </c>
      <c r="M185">
        <v>47.62</v>
      </c>
      <c r="N185">
        <v>8.68</v>
      </c>
      <c r="O185">
        <v>3.82</v>
      </c>
      <c r="P185">
        <v>3.4</v>
      </c>
      <c r="Q185">
        <v>3.17</v>
      </c>
      <c r="R185">
        <v>24.31</v>
      </c>
      <c r="S185">
        <v>77.180000000000007</v>
      </c>
      <c r="T185">
        <v>171.77</v>
      </c>
      <c r="U185">
        <v>0.25700000000000001</v>
      </c>
      <c r="V185">
        <v>121</v>
      </c>
    </row>
    <row r="186" spans="1:22">
      <c r="A186" t="s">
        <v>197</v>
      </c>
      <c r="B186" t="s">
        <v>6</v>
      </c>
      <c r="C186">
        <f>(G186*'Points System'!$B$17)+(H186*'Points System'!$B$4)+(I186*'Points System'!$B$5)+(J186*'Points System'!$B$6)+(K186*'Points System'!$B$7)+(L186*'Points System'!$B$3)+(M186*'Points System'!$B$2)+(N186*'Points System'!$B$11)+(O186*'Points System'!$B$12)+(P186*'Points System'!$B$10)+(Q186*'Points System'!$B$13)+(R186*'Points System'!$B$8)+(S186*'Points System'!$B$9)+(T186*'Points System'!$B$14)+(E186*'Points System'!$B$15)</f>
        <v>232.57999999999998</v>
      </c>
      <c r="D186">
        <f t="shared" si="2"/>
        <v>0.56911444441725589</v>
      </c>
      <c r="E186">
        <v>386.56</v>
      </c>
      <c r="F186">
        <v>408.67</v>
      </c>
      <c r="G186">
        <v>105.08</v>
      </c>
      <c r="H186">
        <v>76.33</v>
      </c>
      <c r="I186">
        <v>20.78</v>
      </c>
      <c r="J186">
        <v>1.18</v>
      </c>
      <c r="K186">
        <v>7.86</v>
      </c>
      <c r="L186">
        <v>43.63</v>
      </c>
      <c r="M186">
        <v>48.76</v>
      </c>
      <c r="N186">
        <v>4.41</v>
      </c>
      <c r="O186">
        <v>2.6</v>
      </c>
      <c r="P186">
        <v>2.38</v>
      </c>
      <c r="Q186">
        <v>4.03</v>
      </c>
      <c r="R186">
        <v>38.44</v>
      </c>
      <c r="S186">
        <v>55.31</v>
      </c>
      <c r="T186">
        <v>152.87</v>
      </c>
      <c r="U186">
        <v>0.27</v>
      </c>
      <c r="V186">
        <v>106.2</v>
      </c>
    </row>
    <row r="187" spans="1:22">
      <c r="A187" t="s">
        <v>195</v>
      </c>
      <c r="B187" t="s">
        <v>269</v>
      </c>
      <c r="C187">
        <f>(G187*'Points System'!$B$17)+(H187*'Points System'!$B$4)+(I187*'Points System'!$B$5)+(J187*'Points System'!$B$6)+(K187*'Points System'!$B$7)+(L187*'Points System'!$B$3)+(M187*'Points System'!$B$2)+(N187*'Points System'!$B$11)+(O187*'Points System'!$B$12)+(P187*'Points System'!$B$10)+(Q187*'Points System'!$B$13)+(R187*'Points System'!$B$8)+(S187*'Points System'!$B$9)+(T187*'Points System'!$B$14)+(E187*'Points System'!$B$15)</f>
        <v>233.96999999999997</v>
      </c>
      <c r="D187">
        <f t="shared" si="2"/>
        <v>0.51341862149173811</v>
      </c>
      <c r="E187">
        <v>437.5</v>
      </c>
      <c r="F187">
        <v>455.71</v>
      </c>
      <c r="G187">
        <v>120.82</v>
      </c>
      <c r="H187">
        <v>90.63</v>
      </c>
      <c r="I187">
        <v>22.38</v>
      </c>
      <c r="J187">
        <v>1.03</v>
      </c>
      <c r="K187">
        <v>6.84</v>
      </c>
      <c r="L187">
        <v>52.65</v>
      </c>
      <c r="M187">
        <v>40.46</v>
      </c>
      <c r="N187">
        <v>2.33</v>
      </c>
      <c r="O187">
        <v>1.04</v>
      </c>
      <c r="P187">
        <v>3.17</v>
      </c>
      <c r="Q187">
        <v>5.03</v>
      </c>
      <c r="R187">
        <v>29</v>
      </c>
      <c r="S187">
        <v>58.44</v>
      </c>
      <c r="T187">
        <v>165.83999999999997</v>
      </c>
      <c r="U187">
        <v>0.27600000000000002</v>
      </c>
      <c r="V187">
        <v>120.33</v>
      </c>
    </row>
    <row r="188" spans="1:22">
      <c r="A188" t="s">
        <v>224</v>
      </c>
      <c r="B188" t="s">
        <v>267</v>
      </c>
      <c r="C188">
        <f>(G188*'Points System'!$B$17)+(H188*'Points System'!$B$4)+(I188*'Points System'!$B$5)+(J188*'Points System'!$B$6)+(K188*'Points System'!$B$7)+(L188*'Points System'!$B$3)+(M188*'Points System'!$B$2)+(N188*'Points System'!$B$11)+(O188*'Points System'!$B$12)+(P188*'Points System'!$B$10)+(Q188*'Points System'!$B$13)+(R188*'Points System'!$B$8)+(S188*'Points System'!$B$9)+(T188*'Points System'!$B$14)+(E188*'Points System'!$B$15)</f>
        <v>217.25999999999993</v>
      </c>
      <c r="D188">
        <f t="shared" si="2"/>
        <v>0.47960264900662236</v>
      </c>
      <c r="E188">
        <v>420</v>
      </c>
      <c r="F188">
        <v>453</v>
      </c>
      <c r="G188">
        <v>102.04</v>
      </c>
      <c r="H188">
        <v>59.4</v>
      </c>
      <c r="I188">
        <v>24.21</v>
      </c>
      <c r="J188">
        <v>4.42</v>
      </c>
      <c r="K188">
        <v>12.55</v>
      </c>
      <c r="L188">
        <v>54.01</v>
      </c>
      <c r="M188">
        <v>54.7</v>
      </c>
      <c r="N188">
        <v>12.63</v>
      </c>
      <c r="O188">
        <v>4.43</v>
      </c>
      <c r="P188">
        <v>5.78</v>
      </c>
      <c r="Q188">
        <v>2.8</v>
      </c>
      <c r="R188">
        <v>36.9</v>
      </c>
      <c r="S188">
        <v>113.61</v>
      </c>
      <c r="T188">
        <v>171.28</v>
      </c>
      <c r="U188">
        <v>0.24299999999999999</v>
      </c>
      <c r="V188">
        <v>107.67</v>
      </c>
    </row>
    <row r="189" spans="1:22">
      <c r="A189" t="s">
        <v>205</v>
      </c>
      <c r="B189" t="s">
        <v>7</v>
      </c>
      <c r="C189">
        <f>(G189*'Points System'!$B$17)+(H189*'Points System'!$B$4)+(I189*'Points System'!$B$5)+(J189*'Points System'!$B$6)+(K189*'Points System'!$B$7)+(L189*'Points System'!$B$3)+(M189*'Points System'!$B$2)+(N189*'Points System'!$B$11)+(O189*'Points System'!$B$12)+(P189*'Points System'!$B$10)+(Q189*'Points System'!$B$13)+(R189*'Points System'!$B$8)+(S189*'Points System'!$B$9)+(T189*'Points System'!$B$14)+(E189*'Points System'!$B$15)</f>
        <v>225.83999999999997</v>
      </c>
      <c r="D189">
        <f t="shared" si="2"/>
        <v>0.4698441758378929</v>
      </c>
      <c r="E189">
        <v>459.11</v>
      </c>
      <c r="F189">
        <v>480.67</v>
      </c>
      <c r="G189">
        <v>125.58</v>
      </c>
      <c r="H189">
        <v>87.48</v>
      </c>
      <c r="I189">
        <v>24.66</v>
      </c>
      <c r="J189">
        <v>3.87</v>
      </c>
      <c r="K189">
        <v>8.86</v>
      </c>
      <c r="L189">
        <v>45.5</v>
      </c>
      <c r="M189">
        <v>53.71</v>
      </c>
      <c r="N189">
        <v>4.53</v>
      </c>
      <c r="O189">
        <v>3.4</v>
      </c>
      <c r="P189">
        <v>2.7</v>
      </c>
      <c r="Q189">
        <v>2.73</v>
      </c>
      <c r="R189">
        <v>20.87</v>
      </c>
      <c r="S189">
        <v>81.92</v>
      </c>
      <c r="T189">
        <v>183.85000000000002</v>
      </c>
      <c r="U189">
        <v>0.27500000000000002</v>
      </c>
      <c r="V189">
        <v>130.6</v>
      </c>
    </row>
    <row r="190" spans="1:22">
      <c r="A190" t="s">
        <v>212</v>
      </c>
      <c r="B190" t="s">
        <v>270</v>
      </c>
      <c r="C190">
        <f>(G190*'Points System'!$B$17)+(H190*'Points System'!$B$4)+(I190*'Points System'!$B$5)+(J190*'Points System'!$B$6)+(K190*'Points System'!$B$7)+(L190*'Points System'!$B$3)+(M190*'Points System'!$B$2)+(N190*'Points System'!$B$11)+(O190*'Points System'!$B$12)+(P190*'Points System'!$B$10)+(Q190*'Points System'!$B$13)+(R190*'Points System'!$B$8)+(S190*'Points System'!$B$9)+(T190*'Points System'!$B$14)+(E190*'Points System'!$B$15)</f>
        <v>221.02999999999997</v>
      </c>
      <c r="D190">
        <f t="shared" si="2"/>
        <v>0.49613916947250275</v>
      </c>
      <c r="E190">
        <v>413.25</v>
      </c>
      <c r="F190">
        <v>445.5</v>
      </c>
      <c r="G190">
        <v>97.74</v>
      </c>
      <c r="H190">
        <v>65.34</v>
      </c>
      <c r="I190">
        <v>18.66</v>
      </c>
      <c r="J190">
        <v>2.19</v>
      </c>
      <c r="K190">
        <v>10.07</v>
      </c>
      <c r="L190">
        <v>37.39</v>
      </c>
      <c r="M190">
        <v>55.81</v>
      </c>
      <c r="N190">
        <v>14.21</v>
      </c>
      <c r="O190">
        <v>5.34</v>
      </c>
      <c r="P190">
        <v>1.5</v>
      </c>
      <c r="Q190">
        <v>2.0699999999999998</v>
      </c>
      <c r="R190">
        <v>41.26</v>
      </c>
      <c r="S190">
        <v>73.31</v>
      </c>
      <c r="T190">
        <v>149.51</v>
      </c>
      <c r="U190">
        <v>0.23499999999999999</v>
      </c>
      <c r="V190">
        <v>119.4</v>
      </c>
    </row>
    <row r="191" spans="1:22">
      <c r="A191" t="s">
        <v>202</v>
      </c>
      <c r="B191" t="s">
        <v>270</v>
      </c>
      <c r="C191">
        <f>(G191*'Points System'!$B$17)+(H191*'Points System'!$B$4)+(I191*'Points System'!$B$5)+(J191*'Points System'!$B$6)+(K191*'Points System'!$B$7)+(L191*'Points System'!$B$3)+(M191*'Points System'!$B$2)+(N191*'Points System'!$B$11)+(O191*'Points System'!$B$12)+(P191*'Points System'!$B$10)+(Q191*'Points System'!$B$13)+(R191*'Points System'!$B$8)+(S191*'Points System'!$B$9)+(T191*'Points System'!$B$14)+(E191*'Points System'!$B$15)</f>
        <v>234.33999999999995</v>
      </c>
      <c r="D191">
        <f t="shared" si="2"/>
        <v>0.49768508686233687</v>
      </c>
      <c r="E191">
        <v>454.2</v>
      </c>
      <c r="F191">
        <v>470.86</v>
      </c>
      <c r="G191">
        <v>129.43</v>
      </c>
      <c r="H191">
        <v>105.01</v>
      </c>
      <c r="I191">
        <v>19.100000000000001</v>
      </c>
      <c r="J191">
        <v>2.59</v>
      </c>
      <c r="K191">
        <v>3.84</v>
      </c>
      <c r="L191">
        <v>36.479999999999997</v>
      </c>
      <c r="M191">
        <v>50.42</v>
      </c>
      <c r="N191">
        <v>11.03</v>
      </c>
      <c r="O191">
        <v>6.11</v>
      </c>
      <c r="P191">
        <v>7.82</v>
      </c>
      <c r="Q191">
        <v>3.33</v>
      </c>
      <c r="R191">
        <v>26.15</v>
      </c>
      <c r="S191">
        <v>57.79</v>
      </c>
      <c r="T191">
        <v>166.34000000000003</v>
      </c>
      <c r="U191">
        <v>0.28399999999999997</v>
      </c>
      <c r="V191">
        <v>123.33</v>
      </c>
    </row>
    <row r="192" spans="1:22">
      <c r="A192" t="s">
        <v>219</v>
      </c>
      <c r="B192" t="s">
        <v>270</v>
      </c>
      <c r="C192">
        <f>(G192*'Points System'!$B$17)+(H192*'Points System'!$B$4)+(I192*'Points System'!$B$5)+(J192*'Points System'!$B$6)+(K192*'Points System'!$B$7)+(L192*'Points System'!$B$3)+(M192*'Points System'!$B$2)+(N192*'Points System'!$B$11)+(O192*'Points System'!$B$12)+(P192*'Points System'!$B$10)+(Q192*'Points System'!$B$13)+(R192*'Points System'!$B$8)+(S192*'Points System'!$B$9)+(T192*'Points System'!$B$14)+(E192*'Points System'!$B$15)</f>
        <v>218.7</v>
      </c>
      <c r="D192">
        <f t="shared" si="2"/>
        <v>0.50141000068780517</v>
      </c>
      <c r="E192">
        <v>428.33</v>
      </c>
      <c r="F192">
        <v>436.17</v>
      </c>
      <c r="G192">
        <v>112</v>
      </c>
      <c r="H192">
        <v>71.239999999999995</v>
      </c>
      <c r="I192">
        <v>28.9</v>
      </c>
      <c r="J192">
        <v>3.16</v>
      </c>
      <c r="K192">
        <v>9.86</v>
      </c>
      <c r="L192">
        <v>49.32</v>
      </c>
      <c r="M192">
        <v>51.23</v>
      </c>
      <c r="N192">
        <v>2.94</v>
      </c>
      <c r="O192">
        <v>2.16</v>
      </c>
      <c r="P192">
        <v>2.2999999999999998</v>
      </c>
      <c r="Q192">
        <v>3.4</v>
      </c>
      <c r="R192">
        <v>28.23</v>
      </c>
      <c r="S192">
        <v>91.12</v>
      </c>
      <c r="T192">
        <v>177.95999999999998</v>
      </c>
      <c r="U192">
        <v>0.28000000000000003</v>
      </c>
      <c r="V192">
        <v>130.6</v>
      </c>
    </row>
    <row r="193" spans="1:22">
      <c r="A193" t="s">
        <v>213</v>
      </c>
      <c r="B193" t="s">
        <v>269</v>
      </c>
      <c r="C193">
        <f>(G193*'Points System'!$B$17)+(H193*'Points System'!$B$4)+(I193*'Points System'!$B$5)+(J193*'Points System'!$B$6)+(K193*'Points System'!$B$7)+(L193*'Points System'!$B$3)+(M193*'Points System'!$B$2)+(N193*'Points System'!$B$11)+(O193*'Points System'!$B$12)+(P193*'Points System'!$B$10)+(Q193*'Points System'!$B$13)+(R193*'Points System'!$B$8)+(S193*'Points System'!$B$9)+(T193*'Points System'!$B$14)+(E193*'Points System'!$B$15)</f>
        <v>223.43999999999994</v>
      </c>
      <c r="D193">
        <f t="shared" si="2"/>
        <v>0.46292497979986313</v>
      </c>
      <c r="E193">
        <v>451.44</v>
      </c>
      <c r="F193">
        <v>482.67</v>
      </c>
      <c r="G193">
        <v>112.97</v>
      </c>
      <c r="H193">
        <v>72.540000000000006</v>
      </c>
      <c r="I193">
        <v>24.9</v>
      </c>
      <c r="J193">
        <v>1.38</v>
      </c>
      <c r="K193">
        <v>12.87</v>
      </c>
      <c r="L193">
        <v>55.42</v>
      </c>
      <c r="M193">
        <v>55.38</v>
      </c>
      <c r="N193">
        <v>3.5</v>
      </c>
      <c r="O193">
        <v>1.6</v>
      </c>
      <c r="P193">
        <v>4.12</v>
      </c>
      <c r="Q193">
        <v>2.5</v>
      </c>
      <c r="R193">
        <v>42.2</v>
      </c>
      <c r="S193">
        <v>113.54</v>
      </c>
      <c r="T193">
        <v>177.96</v>
      </c>
      <c r="U193">
        <v>0.248</v>
      </c>
      <c r="V193">
        <v>132.6</v>
      </c>
    </row>
    <row r="194" spans="1:22">
      <c r="A194" t="s">
        <v>215</v>
      </c>
      <c r="B194" t="s">
        <v>267</v>
      </c>
      <c r="C194">
        <f>(G194*'Points System'!$B$17)+(H194*'Points System'!$B$4)+(I194*'Points System'!$B$5)+(J194*'Points System'!$B$6)+(K194*'Points System'!$B$7)+(L194*'Points System'!$B$3)+(M194*'Points System'!$B$2)+(N194*'Points System'!$B$11)+(O194*'Points System'!$B$12)+(P194*'Points System'!$B$10)+(Q194*'Points System'!$B$13)+(R194*'Points System'!$B$8)+(S194*'Points System'!$B$9)+(T194*'Points System'!$B$14)+(E194*'Points System'!$B$15)</f>
        <v>222.51000000000002</v>
      </c>
      <c r="D194">
        <f t="shared" ref="D194:D257" si="3">C194/F194</f>
        <v>0.50652188759134065</v>
      </c>
      <c r="E194">
        <v>399.5</v>
      </c>
      <c r="F194">
        <v>439.29</v>
      </c>
      <c r="G194">
        <v>100.31</v>
      </c>
      <c r="H194">
        <v>60.3</v>
      </c>
      <c r="I194">
        <v>25.74</v>
      </c>
      <c r="J194">
        <v>3.41</v>
      </c>
      <c r="K194">
        <v>11.08</v>
      </c>
      <c r="L194">
        <v>46.01</v>
      </c>
      <c r="M194">
        <v>51.18</v>
      </c>
      <c r="N194">
        <v>1.5</v>
      </c>
      <c r="O194">
        <v>0.9</v>
      </c>
      <c r="P194">
        <v>3.63</v>
      </c>
      <c r="Q194">
        <v>3.13</v>
      </c>
      <c r="R194">
        <v>49.11</v>
      </c>
      <c r="S194">
        <v>94.35</v>
      </c>
      <c r="T194">
        <v>166.33</v>
      </c>
      <c r="U194">
        <v>0.249</v>
      </c>
      <c r="V194">
        <v>121.5</v>
      </c>
    </row>
    <row r="195" spans="1:22">
      <c r="A195" t="s">
        <v>201</v>
      </c>
      <c r="B195" t="s">
        <v>6</v>
      </c>
      <c r="C195">
        <f>(G195*'Points System'!$B$17)+(H195*'Points System'!$B$4)+(I195*'Points System'!$B$5)+(J195*'Points System'!$B$6)+(K195*'Points System'!$B$7)+(L195*'Points System'!$B$3)+(M195*'Points System'!$B$2)+(N195*'Points System'!$B$11)+(O195*'Points System'!$B$12)+(P195*'Points System'!$B$10)+(Q195*'Points System'!$B$13)+(R195*'Points System'!$B$8)+(S195*'Points System'!$B$9)+(T195*'Points System'!$B$14)+(E195*'Points System'!$B$15)</f>
        <v>230.46999999999997</v>
      </c>
      <c r="D195">
        <f t="shared" si="3"/>
        <v>0.52598306593331345</v>
      </c>
      <c r="E195">
        <v>432.56</v>
      </c>
      <c r="F195">
        <v>438.17</v>
      </c>
      <c r="G195">
        <v>120.52</v>
      </c>
      <c r="H195">
        <v>92.48</v>
      </c>
      <c r="I195">
        <v>19.87</v>
      </c>
      <c r="J195">
        <v>0.7</v>
      </c>
      <c r="K195">
        <v>7.52</v>
      </c>
      <c r="L195">
        <v>49.2</v>
      </c>
      <c r="M195">
        <v>40.590000000000003</v>
      </c>
      <c r="N195">
        <v>2.74</v>
      </c>
      <c r="O195">
        <v>1.95</v>
      </c>
      <c r="P195">
        <v>1.78</v>
      </c>
      <c r="Q195">
        <v>3.3</v>
      </c>
      <c r="R195">
        <v>30.04</v>
      </c>
      <c r="S195">
        <v>56.33</v>
      </c>
      <c r="T195">
        <v>164.39999999999998</v>
      </c>
      <c r="U195">
        <v>0.27800000000000002</v>
      </c>
      <c r="V195">
        <v>118</v>
      </c>
    </row>
    <row r="196" spans="1:22">
      <c r="A196" t="s">
        <v>214</v>
      </c>
      <c r="B196" t="s">
        <v>7</v>
      </c>
      <c r="C196">
        <f>(G196*'Points System'!$B$17)+(H196*'Points System'!$B$4)+(I196*'Points System'!$B$5)+(J196*'Points System'!$B$6)+(K196*'Points System'!$B$7)+(L196*'Points System'!$B$3)+(M196*'Points System'!$B$2)+(N196*'Points System'!$B$11)+(O196*'Points System'!$B$12)+(P196*'Points System'!$B$10)+(Q196*'Points System'!$B$13)+(R196*'Points System'!$B$8)+(S196*'Points System'!$B$9)+(T196*'Points System'!$B$14)+(E196*'Points System'!$B$15)</f>
        <v>223.07000000000002</v>
      </c>
      <c r="D196">
        <f t="shared" si="3"/>
        <v>0.580261686132716</v>
      </c>
      <c r="E196">
        <v>351.3</v>
      </c>
      <c r="F196">
        <v>384.43</v>
      </c>
      <c r="G196">
        <v>99.15</v>
      </c>
      <c r="H196">
        <v>62.31</v>
      </c>
      <c r="I196">
        <v>21.6</v>
      </c>
      <c r="J196">
        <v>2.0099999999999998</v>
      </c>
      <c r="K196">
        <v>10.96</v>
      </c>
      <c r="L196">
        <v>47.16</v>
      </c>
      <c r="M196">
        <v>52.16</v>
      </c>
      <c r="N196">
        <v>6.99</v>
      </c>
      <c r="O196">
        <v>2.39</v>
      </c>
      <c r="P196">
        <v>3.85</v>
      </c>
      <c r="Q196">
        <v>1.6</v>
      </c>
      <c r="R196">
        <v>27.83</v>
      </c>
      <c r="S196">
        <v>67.91</v>
      </c>
      <c r="T196">
        <v>155.38</v>
      </c>
      <c r="U196">
        <v>0.28000000000000003</v>
      </c>
      <c r="V196">
        <v>89</v>
      </c>
    </row>
    <row r="197" spans="1:22">
      <c r="A197" t="s">
        <v>216</v>
      </c>
      <c r="B197" t="s">
        <v>271</v>
      </c>
      <c r="C197">
        <f>(G197*'Points System'!$B$17)+(H197*'Points System'!$B$4)+(I197*'Points System'!$B$5)+(J197*'Points System'!$B$6)+(K197*'Points System'!$B$7)+(L197*'Points System'!$B$3)+(M197*'Points System'!$B$2)+(N197*'Points System'!$B$11)+(O197*'Points System'!$B$12)+(P197*'Points System'!$B$10)+(Q197*'Points System'!$B$13)+(R197*'Points System'!$B$8)+(S197*'Points System'!$B$9)+(T197*'Points System'!$B$14)+(E197*'Points System'!$B$15)</f>
        <v>222.83000000000004</v>
      </c>
      <c r="D197">
        <f t="shared" si="3"/>
        <v>0.50186936936936943</v>
      </c>
      <c r="E197">
        <v>426.5</v>
      </c>
      <c r="F197">
        <v>444</v>
      </c>
      <c r="G197">
        <v>110.01</v>
      </c>
      <c r="H197">
        <v>73.27</v>
      </c>
      <c r="I197">
        <v>24.52</v>
      </c>
      <c r="J197">
        <v>1.1000000000000001</v>
      </c>
      <c r="K197">
        <v>11.64</v>
      </c>
      <c r="L197">
        <v>54.97</v>
      </c>
      <c r="M197">
        <v>50.31</v>
      </c>
      <c r="N197">
        <v>3.66</v>
      </c>
      <c r="O197">
        <v>1.22</v>
      </c>
      <c r="P197">
        <v>4.0199999999999996</v>
      </c>
      <c r="Q197">
        <v>2.4700000000000002</v>
      </c>
      <c r="R197">
        <v>30.88</v>
      </c>
      <c r="S197">
        <v>91.96</v>
      </c>
      <c r="T197">
        <v>172.17000000000002</v>
      </c>
      <c r="U197">
        <v>0.25800000000000001</v>
      </c>
      <c r="V197">
        <v>122.17</v>
      </c>
    </row>
    <row r="198" spans="1:22">
      <c r="A198" t="s">
        <v>217</v>
      </c>
      <c r="B198" t="s">
        <v>267</v>
      </c>
      <c r="C198">
        <f>(G198*'Points System'!$B$17)+(H198*'Points System'!$B$4)+(I198*'Points System'!$B$5)+(J198*'Points System'!$B$6)+(K198*'Points System'!$B$7)+(L198*'Points System'!$B$3)+(M198*'Points System'!$B$2)+(N198*'Points System'!$B$11)+(O198*'Points System'!$B$12)+(P198*'Points System'!$B$10)+(Q198*'Points System'!$B$13)+(R198*'Points System'!$B$8)+(S198*'Points System'!$B$9)+(T198*'Points System'!$B$14)+(E198*'Points System'!$B$15)</f>
        <v>223.49</v>
      </c>
      <c r="D198">
        <f t="shared" si="3"/>
        <v>0.46144157908863792</v>
      </c>
      <c r="E198">
        <v>475.11</v>
      </c>
      <c r="F198">
        <v>484.33</v>
      </c>
      <c r="G198">
        <v>122.84</v>
      </c>
      <c r="H198">
        <v>89.95</v>
      </c>
      <c r="I198">
        <v>17.16</v>
      </c>
      <c r="J198">
        <v>2.42</v>
      </c>
      <c r="K198">
        <v>13.64</v>
      </c>
      <c r="L198">
        <v>57.98</v>
      </c>
      <c r="M198">
        <v>57.79</v>
      </c>
      <c r="N198">
        <v>6.98</v>
      </c>
      <c r="O198">
        <v>4.68</v>
      </c>
      <c r="P198">
        <v>5.28</v>
      </c>
      <c r="Q198">
        <v>3.6</v>
      </c>
      <c r="R198">
        <v>31.48</v>
      </c>
      <c r="S198">
        <v>117.43</v>
      </c>
      <c r="T198">
        <v>186.09</v>
      </c>
      <c r="U198">
        <v>0.26</v>
      </c>
      <c r="V198">
        <v>132.6</v>
      </c>
    </row>
    <row r="199" spans="1:22">
      <c r="A199" t="s">
        <v>225</v>
      </c>
      <c r="B199" t="s">
        <v>267</v>
      </c>
      <c r="C199">
        <f>(G199*'Points System'!$B$17)+(H199*'Points System'!$B$4)+(I199*'Points System'!$B$5)+(J199*'Points System'!$B$6)+(K199*'Points System'!$B$7)+(L199*'Points System'!$B$3)+(M199*'Points System'!$B$2)+(N199*'Points System'!$B$11)+(O199*'Points System'!$B$12)+(P199*'Points System'!$B$10)+(Q199*'Points System'!$B$13)+(R199*'Points System'!$B$8)+(S199*'Points System'!$B$9)+(T199*'Points System'!$B$14)+(E199*'Points System'!$B$15)</f>
        <v>217.25000000000006</v>
      </c>
      <c r="D199">
        <f t="shared" si="3"/>
        <v>0.50192916387496256</v>
      </c>
      <c r="E199">
        <v>411</v>
      </c>
      <c r="F199">
        <v>432.83</v>
      </c>
      <c r="G199">
        <v>98.54</v>
      </c>
      <c r="H199">
        <v>58.43</v>
      </c>
      <c r="I199">
        <v>25.8</v>
      </c>
      <c r="J199">
        <v>3.66</v>
      </c>
      <c r="K199">
        <v>10.66</v>
      </c>
      <c r="L199">
        <v>53.41</v>
      </c>
      <c r="M199">
        <v>58.64</v>
      </c>
      <c r="N199">
        <v>6.67</v>
      </c>
      <c r="O199">
        <v>2.4</v>
      </c>
      <c r="P199">
        <v>5.88</v>
      </c>
      <c r="Q199">
        <v>2.83</v>
      </c>
      <c r="R199">
        <v>40.229999999999997</v>
      </c>
      <c r="S199">
        <v>108.83</v>
      </c>
      <c r="T199">
        <v>163.65</v>
      </c>
      <c r="U199">
        <v>0.24099999999999999</v>
      </c>
      <c r="V199">
        <v>121</v>
      </c>
    </row>
    <row r="200" spans="1:22">
      <c r="A200" t="s">
        <v>210</v>
      </c>
      <c r="B200" t="s">
        <v>267</v>
      </c>
      <c r="C200">
        <f>(G200*'Points System'!$B$17)+(H200*'Points System'!$B$4)+(I200*'Points System'!$B$5)+(J200*'Points System'!$B$6)+(K200*'Points System'!$B$7)+(L200*'Points System'!$B$3)+(M200*'Points System'!$B$2)+(N200*'Points System'!$B$11)+(O200*'Points System'!$B$12)+(P200*'Points System'!$B$10)+(Q200*'Points System'!$B$13)+(R200*'Points System'!$B$8)+(S200*'Points System'!$B$9)+(T200*'Points System'!$B$14)+(E200*'Points System'!$B$15)</f>
        <v>225.77999999999997</v>
      </c>
      <c r="D200">
        <f t="shared" si="3"/>
        <v>0.51181030965226459</v>
      </c>
      <c r="E200">
        <v>390.6</v>
      </c>
      <c r="F200">
        <v>441.14</v>
      </c>
      <c r="G200">
        <v>105.95</v>
      </c>
      <c r="H200">
        <v>71.36</v>
      </c>
      <c r="I200">
        <v>19.510000000000002</v>
      </c>
      <c r="J200">
        <v>4.28</v>
      </c>
      <c r="K200">
        <v>10.35</v>
      </c>
      <c r="L200">
        <v>50.97</v>
      </c>
      <c r="M200">
        <v>46.61</v>
      </c>
      <c r="N200">
        <v>2.63</v>
      </c>
      <c r="O200">
        <v>2.2400000000000002</v>
      </c>
      <c r="P200">
        <v>5</v>
      </c>
      <c r="Q200">
        <v>2.5</v>
      </c>
      <c r="R200">
        <v>40.630000000000003</v>
      </c>
      <c r="S200">
        <v>82.44</v>
      </c>
      <c r="T200">
        <v>164.62</v>
      </c>
      <c r="U200">
        <v>0.27</v>
      </c>
      <c r="V200">
        <v>122.5</v>
      </c>
    </row>
    <row r="201" spans="1:22">
      <c r="A201" t="s">
        <v>211</v>
      </c>
      <c r="B201" t="s">
        <v>269</v>
      </c>
      <c r="C201">
        <f>(G201*'Points System'!$B$17)+(H201*'Points System'!$B$4)+(I201*'Points System'!$B$5)+(J201*'Points System'!$B$6)+(K201*'Points System'!$B$7)+(L201*'Points System'!$B$3)+(M201*'Points System'!$B$2)+(N201*'Points System'!$B$11)+(O201*'Points System'!$B$12)+(P201*'Points System'!$B$10)+(Q201*'Points System'!$B$13)+(R201*'Points System'!$B$8)+(S201*'Points System'!$B$9)+(T201*'Points System'!$B$14)+(E201*'Points System'!$B$15)</f>
        <v>223.21000000000009</v>
      </c>
      <c r="D201">
        <f t="shared" si="3"/>
        <v>0.52590533185684352</v>
      </c>
      <c r="E201">
        <v>381.2</v>
      </c>
      <c r="F201">
        <v>424.43</v>
      </c>
      <c r="G201">
        <v>90.55</v>
      </c>
      <c r="H201">
        <v>57.31</v>
      </c>
      <c r="I201">
        <v>17.53</v>
      </c>
      <c r="J201">
        <v>0.96</v>
      </c>
      <c r="K201">
        <v>15.78</v>
      </c>
      <c r="L201">
        <v>54.29</v>
      </c>
      <c r="M201">
        <v>49.51</v>
      </c>
      <c r="N201">
        <v>1.19</v>
      </c>
      <c r="O201">
        <v>1.01</v>
      </c>
      <c r="P201">
        <v>2.4700000000000002</v>
      </c>
      <c r="Q201">
        <v>3.77</v>
      </c>
      <c r="R201">
        <v>63.35</v>
      </c>
      <c r="S201">
        <v>104.96</v>
      </c>
      <c r="T201">
        <v>158.37</v>
      </c>
      <c r="U201">
        <v>0.23899999999999999</v>
      </c>
      <c r="V201">
        <v>117.33</v>
      </c>
    </row>
    <row r="202" spans="1:22">
      <c r="A202" t="s">
        <v>218</v>
      </c>
      <c r="B202" t="s">
        <v>268</v>
      </c>
      <c r="C202">
        <f>(G202*'Points System'!$B$17)+(H202*'Points System'!$B$4)+(I202*'Points System'!$B$5)+(J202*'Points System'!$B$6)+(K202*'Points System'!$B$7)+(L202*'Points System'!$B$3)+(M202*'Points System'!$B$2)+(N202*'Points System'!$B$11)+(O202*'Points System'!$B$12)+(P202*'Points System'!$B$10)+(Q202*'Points System'!$B$13)+(R202*'Points System'!$B$8)+(S202*'Points System'!$B$9)+(T202*'Points System'!$B$14)+(E202*'Points System'!$B$15)</f>
        <v>219.82999999999993</v>
      </c>
      <c r="D202">
        <f t="shared" si="3"/>
        <v>0.47123258306538035</v>
      </c>
      <c r="E202">
        <v>424.33</v>
      </c>
      <c r="F202">
        <v>466.5</v>
      </c>
      <c r="G202">
        <v>95.93</v>
      </c>
      <c r="H202">
        <v>59.79</v>
      </c>
      <c r="I202">
        <v>17.690000000000001</v>
      </c>
      <c r="J202">
        <v>0.97</v>
      </c>
      <c r="K202">
        <v>17.02</v>
      </c>
      <c r="L202">
        <v>57.79</v>
      </c>
      <c r="M202">
        <v>51.56</v>
      </c>
      <c r="N202">
        <v>1.43</v>
      </c>
      <c r="O202">
        <v>0.97</v>
      </c>
      <c r="P202">
        <v>2.78</v>
      </c>
      <c r="Q202">
        <v>3.67</v>
      </c>
      <c r="R202">
        <v>57.02</v>
      </c>
      <c r="S202">
        <v>115.94</v>
      </c>
      <c r="T202">
        <v>166.16</v>
      </c>
      <c r="U202">
        <v>0.22600000000000001</v>
      </c>
      <c r="V202">
        <v>124.6</v>
      </c>
    </row>
    <row r="203" spans="1:22">
      <c r="A203" t="s">
        <v>220</v>
      </c>
      <c r="B203" t="s">
        <v>270</v>
      </c>
      <c r="C203">
        <f>(G203*'Points System'!$B$17)+(H203*'Points System'!$B$4)+(I203*'Points System'!$B$5)+(J203*'Points System'!$B$6)+(K203*'Points System'!$B$7)+(L203*'Points System'!$B$3)+(M203*'Points System'!$B$2)+(N203*'Points System'!$B$11)+(O203*'Points System'!$B$12)+(P203*'Points System'!$B$10)+(Q203*'Points System'!$B$13)+(R203*'Points System'!$B$8)+(S203*'Points System'!$B$9)+(T203*'Points System'!$B$14)+(E203*'Points System'!$B$15)</f>
        <v>217.68000000000006</v>
      </c>
      <c r="D203">
        <f t="shared" si="3"/>
        <v>0.41328245144386866</v>
      </c>
      <c r="E203">
        <v>496.4</v>
      </c>
      <c r="F203">
        <v>526.71</v>
      </c>
      <c r="G203">
        <v>132.55000000000001</v>
      </c>
      <c r="H203">
        <v>102.93</v>
      </c>
      <c r="I203">
        <v>18.809999999999999</v>
      </c>
      <c r="J203">
        <v>6.74</v>
      </c>
      <c r="K203">
        <v>4.2699999999999996</v>
      </c>
      <c r="L203">
        <v>44.96</v>
      </c>
      <c r="M203">
        <v>48.25</v>
      </c>
      <c r="N203">
        <v>7.2</v>
      </c>
      <c r="O203">
        <v>4.0599999999999996</v>
      </c>
      <c r="P203">
        <v>1.73</v>
      </c>
      <c r="Q203">
        <v>3.8</v>
      </c>
      <c r="R203">
        <v>26.46</v>
      </c>
      <c r="S203">
        <v>84.71</v>
      </c>
      <c r="T203">
        <v>177.85000000000002</v>
      </c>
      <c r="U203">
        <v>0.26600000000000001</v>
      </c>
      <c r="V203">
        <v>137.5</v>
      </c>
    </row>
    <row r="204" spans="1:22">
      <c r="A204" t="s">
        <v>236</v>
      </c>
      <c r="B204" t="s">
        <v>267</v>
      </c>
      <c r="C204">
        <f>(G204*'Points System'!$B$17)+(H204*'Points System'!$B$4)+(I204*'Points System'!$B$5)+(J204*'Points System'!$B$6)+(K204*'Points System'!$B$7)+(L204*'Points System'!$B$3)+(M204*'Points System'!$B$2)+(N204*'Points System'!$B$11)+(O204*'Points System'!$B$12)+(P204*'Points System'!$B$10)+(Q204*'Points System'!$B$13)+(R204*'Points System'!$B$8)+(S204*'Points System'!$B$9)+(T204*'Points System'!$B$14)+(E204*'Points System'!$B$15)</f>
        <v>207.14</v>
      </c>
      <c r="D204">
        <f t="shared" si="3"/>
        <v>0.45170857230084827</v>
      </c>
      <c r="E204">
        <v>426.9</v>
      </c>
      <c r="F204">
        <v>458.57</v>
      </c>
      <c r="G204">
        <v>100.65</v>
      </c>
      <c r="H204">
        <v>62.46</v>
      </c>
      <c r="I204">
        <v>18.510000000000002</v>
      </c>
      <c r="J204">
        <v>1.26</v>
      </c>
      <c r="K204">
        <v>18.27</v>
      </c>
      <c r="L204">
        <v>52.97</v>
      </c>
      <c r="M204">
        <v>61.18</v>
      </c>
      <c r="N204">
        <v>13.87</v>
      </c>
      <c r="O204">
        <v>6.2</v>
      </c>
      <c r="P204">
        <v>5.13</v>
      </c>
      <c r="Q204">
        <v>2.33</v>
      </c>
      <c r="R204">
        <v>48.96</v>
      </c>
      <c r="S204">
        <v>145.11000000000001</v>
      </c>
      <c r="T204">
        <v>176.34</v>
      </c>
      <c r="U204">
        <v>0.23400000000000001</v>
      </c>
      <c r="V204">
        <v>121.17</v>
      </c>
    </row>
    <row r="205" spans="1:22">
      <c r="A205" t="s">
        <v>229</v>
      </c>
      <c r="B205" t="s">
        <v>6</v>
      </c>
      <c r="C205">
        <f>(G205*'Points System'!$B$17)+(H205*'Points System'!$B$4)+(I205*'Points System'!$B$5)+(J205*'Points System'!$B$6)+(K205*'Points System'!$B$7)+(L205*'Points System'!$B$3)+(M205*'Points System'!$B$2)+(N205*'Points System'!$B$11)+(O205*'Points System'!$B$12)+(P205*'Points System'!$B$10)+(Q205*'Points System'!$B$13)+(R205*'Points System'!$B$8)+(S205*'Points System'!$B$9)+(T205*'Points System'!$B$14)+(E205*'Points System'!$B$15)</f>
        <v>210.92000000000002</v>
      </c>
      <c r="D205">
        <f t="shared" si="3"/>
        <v>0.44699699063281484</v>
      </c>
      <c r="E205">
        <v>452.5</v>
      </c>
      <c r="F205">
        <v>471.86</v>
      </c>
      <c r="G205">
        <v>103.27</v>
      </c>
      <c r="H205">
        <v>59.27</v>
      </c>
      <c r="I205">
        <v>22.04</v>
      </c>
      <c r="J205">
        <v>1.22</v>
      </c>
      <c r="K205">
        <v>20.170000000000002</v>
      </c>
      <c r="L205">
        <v>71.239999999999995</v>
      </c>
      <c r="M205">
        <v>52.6</v>
      </c>
      <c r="N205">
        <v>0.9</v>
      </c>
      <c r="O205">
        <v>0.4</v>
      </c>
      <c r="P205">
        <v>4.4000000000000004</v>
      </c>
      <c r="Q205">
        <v>3.53</v>
      </c>
      <c r="R205">
        <v>38.299999999999997</v>
      </c>
      <c r="S205">
        <v>143.81</v>
      </c>
      <c r="T205">
        <v>187.69</v>
      </c>
      <c r="U205">
        <v>0.22800000000000001</v>
      </c>
      <c r="V205">
        <v>117.67</v>
      </c>
    </row>
    <row r="206" spans="1:22">
      <c r="A206" t="s">
        <v>97</v>
      </c>
      <c r="B206" t="s">
        <v>8</v>
      </c>
      <c r="C206">
        <f>(G206*'Points System'!$B$17)+(H206*'Points System'!$B$4)+(I206*'Points System'!$B$5)+(J206*'Points System'!$B$6)+(K206*'Points System'!$B$7)+(L206*'Points System'!$B$3)+(M206*'Points System'!$B$2)+(N206*'Points System'!$B$11)+(O206*'Points System'!$B$12)+(P206*'Points System'!$B$10)+(Q206*'Points System'!$B$13)+(R206*'Points System'!$B$8)+(S206*'Points System'!$B$9)+(T206*'Points System'!$B$14)+(E206*'Points System'!$B$15)</f>
        <v>218.26999999999992</v>
      </c>
      <c r="D206">
        <f t="shared" si="3"/>
        <v>0.51833293754452603</v>
      </c>
      <c r="E206">
        <v>382.93</v>
      </c>
      <c r="F206">
        <v>421.1</v>
      </c>
      <c r="G206">
        <v>105.03</v>
      </c>
      <c r="H206">
        <v>72.25</v>
      </c>
      <c r="I206">
        <v>18.649999999999999</v>
      </c>
      <c r="J206">
        <v>3.44</v>
      </c>
      <c r="K206">
        <v>9.36</v>
      </c>
      <c r="L206">
        <v>49.83</v>
      </c>
      <c r="M206">
        <v>51.96</v>
      </c>
      <c r="N206">
        <v>7.43</v>
      </c>
      <c r="O206">
        <v>2.1</v>
      </c>
      <c r="P206">
        <v>5.14</v>
      </c>
      <c r="Q206">
        <v>2.12</v>
      </c>
      <c r="R206">
        <v>23.77</v>
      </c>
      <c r="S206">
        <v>75.069999999999993</v>
      </c>
      <c r="T206">
        <v>157.31</v>
      </c>
      <c r="U206">
        <v>0.27800000000000002</v>
      </c>
      <c r="V206">
        <v>99.25</v>
      </c>
    </row>
    <row r="207" spans="1:22">
      <c r="A207" t="s">
        <v>228</v>
      </c>
      <c r="B207" t="s">
        <v>267</v>
      </c>
      <c r="C207">
        <f>(G207*'Points System'!$B$17)+(H207*'Points System'!$B$4)+(I207*'Points System'!$B$5)+(J207*'Points System'!$B$6)+(K207*'Points System'!$B$7)+(L207*'Points System'!$B$3)+(M207*'Points System'!$B$2)+(N207*'Points System'!$B$11)+(O207*'Points System'!$B$12)+(P207*'Points System'!$B$10)+(Q207*'Points System'!$B$13)+(R207*'Points System'!$B$8)+(S207*'Points System'!$B$9)+(T207*'Points System'!$B$14)+(E207*'Points System'!$B$15)</f>
        <v>213.99000000000004</v>
      </c>
      <c r="D207">
        <f t="shared" si="3"/>
        <v>0.4888853350391813</v>
      </c>
      <c r="E207">
        <v>402.6</v>
      </c>
      <c r="F207">
        <v>437.71</v>
      </c>
      <c r="G207">
        <v>95.24</v>
      </c>
      <c r="H207">
        <v>54.36</v>
      </c>
      <c r="I207">
        <v>19.350000000000001</v>
      </c>
      <c r="J207">
        <v>1.9</v>
      </c>
      <c r="K207">
        <v>19.57</v>
      </c>
      <c r="L207">
        <v>60</v>
      </c>
      <c r="M207">
        <v>51.05</v>
      </c>
      <c r="N207">
        <v>1.4</v>
      </c>
      <c r="O207">
        <v>1.0900000000000001</v>
      </c>
      <c r="P207">
        <v>5.38</v>
      </c>
      <c r="Q207">
        <v>2.33</v>
      </c>
      <c r="R207">
        <v>45.24</v>
      </c>
      <c r="S207">
        <v>125.03</v>
      </c>
      <c r="T207">
        <v>177.04000000000002</v>
      </c>
      <c r="U207">
        <v>0.23799999999999999</v>
      </c>
      <c r="V207">
        <v>125</v>
      </c>
    </row>
    <row r="208" spans="1:22">
      <c r="A208" t="s">
        <v>226</v>
      </c>
      <c r="B208" t="s">
        <v>270</v>
      </c>
      <c r="C208">
        <f>(G208*'Points System'!$B$17)+(H208*'Points System'!$B$4)+(I208*'Points System'!$B$5)+(J208*'Points System'!$B$6)+(K208*'Points System'!$B$7)+(L208*'Points System'!$B$3)+(M208*'Points System'!$B$2)+(N208*'Points System'!$B$11)+(O208*'Points System'!$B$12)+(P208*'Points System'!$B$10)+(Q208*'Points System'!$B$13)+(R208*'Points System'!$B$8)+(S208*'Points System'!$B$9)+(T208*'Points System'!$B$14)+(E208*'Points System'!$B$15)</f>
        <v>214.90000000000009</v>
      </c>
      <c r="D208">
        <f t="shared" si="3"/>
        <v>0.49451181627816021</v>
      </c>
      <c r="E208">
        <v>435.5</v>
      </c>
      <c r="F208">
        <v>434.57</v>
      </c>
      <c r="G208">
        <v>106.26</v>
      </c>
      <c r="H208">
        <v>72.62</v>
      </c>
      <c r="I208">
        <v>20.16</v>
      </c>
      <c r="J208">
        <v>2.87</v>
      </c>
      <c r="K208">
        <v>9.9700000000000006</v>
      </c>
      <c r="L208">
        <v>45.93</v>
      </c>
      <c r="M208">
        <v>48.98</v>
      </c>
      <c r="N208">
        <v>5.04</v>
      </c>
      <c r="O208">
        <v>1.89</v>
      </c>
      <c r="P208">
        <v>3.55</v>
      </c>
      <c r="Q208">
        <v>2.83</v>
      </c>
      <c r="R208">
        <v>24.72</v>
      </c>
      <c r="S208">
        <v>72.86</v>
      </c>
      <c r="T208">
        <v>161.43</v>
      </c>
      <c r="U208">
        <v>0.24399999999999999</v>
      </c>
      <c r="V208">
        <v>113</v>
      </c>
    </row>
    <row r="209" spans="1:22">
      <c r="A209" t="s">
        <v>222</v>
      </c>
      <c r="B209" t="s">
        <v>6</v>
      </c>
      <c r="C209">
        <f>(G209*'Points System'!$B$17)+(H209*'Points System'!$B$4)+(I209*'Points System'!$B$5)+(J209*'Points System'!$B$6)+(K209*'Points System'!$B$7)+(L209*'Points System'!$B$3)+(M209*'Points System'!$B$2)+(N209*'Points System'!$B$11)+(O209*'Points System'!$B$12)+(P209*'Points System'!$B$10)+(Q209*'Points System'!$B$13)+(R209*'Points System'!$B$8)+(S209*'Points System'!$B$9)+(T209*'Points System'!$B$14)+(E209*'Points System'!$B$15)</f>
        <v>215.62</v>
      </c>
      <c r="D209">
        <f t="shared" si="3"/>
        <v>0.54494907372305201</v>
      </c>
      <c r="E209">
        <v>353.67</v>
      </c>
      <c r="F209">
        <v>395.67</v>
      </c>
      <c r="G209">
        <v>93.13</v>
      </c>
      <c r="H209">
        <v>44.2</v>
      </c>
      <c r="I209">
        <v>18.23</v>
      </c>
      <c r="J209">
        <v>1.47</v>
      </c>
      <c r="K209">
        <v>15.67</v>
      </c>
      <c r="L209">
        <v>59.83</v>
      </c>
      <c r="M209">
        <v>51.07</v>
      </c>
      <c r="N209">
        <v>1.07</v>
      </c>
      <c r="O209">
        <v>0.9</v>
      </c>
      <c r="P209">
        <v>2.8</v>
      </c>
      <c r="Q209">
        <v>2.6</v>
      </c>
      <c r="R209">
        <v>38.630000000000003</v>
      </c>
      <c r="S209">
        <v>84.63</v>
      </c>
      <c r="T209">
        <v>147.75</v>
      </c>
      <c r="U209">
        <v>0.25800000000000001</v>
      </c>
      <c r="V209">
        <v>86</v>
      </c>
    </row>
    <row r="210" spans="1:22">
      <c r="A210" t="s">
        <v>234</v>
      </c>
      <c r="B210" t="s">
        <v>267</v>
      </c>
      <c r="C210">
        <f>(G210*'Points System'!$B$17)+(H210*'Points System'!$B$4)+(I210*'Points System'!$B$5)+(J210*'Points System'!$B$6)+(K210*'Points System'!$B$7)+(L210*'Points System'!$B$3)+(M210*'Points System'!$B$2)+(N210*'Points System'!$B$11)+(O210*'Points System'!$B$12)+(P210*'Points System'!$B$10)+(Q210*'Points System'!$B$13)+(R210*'Points System'!$B$8)+(S210*'Points System'!$B$9)+(T210*'Points System'!$B$14)+(E210*'Points System'!$B$15)</f>
        <v>205.02000000000004</v>
      </c>
      <c r="D210">
        <f t="shared" si="3"/>
        <v>0.46354201994166727</v>
      </c>
      <c r="E210">
        <v>415.1</v>
      </c>
      <c r="F210">
        <v>442.29</v>
      </c>
      <c r="G210">
        <v>97.72</v>
      </c>
      <c r="H210">
        <v>53.91</v>
      </c>
      <c r="I210">
        <v>21.38</v>
      </c>
      <c r="J210">
        <v>1.74</v>
      </c>
      <c r="K210">
        <v>21.05</v>
      </c>
      <c r="L210">
        <v>57.59</v>
      </c>
      <c r="M210">
        <v>56.83</v>
      </c>
      <c r="N210">
        <v>2.89</v>
      </c>
      <c r="O210">
        <v>1.21</v>
      </c>
      <c r="P210">
        <v>2.67</v>
      </c>
      <c r="Q210">
        <v>2.2999999999999998</v>
      </c>
      <c r="R210">
        <v>40.6</v>
      </c>
      <c r="S210">
        <v>140.44</v>
      </c>
      <c r="T210">
        <v>186.08999999999997</v>
      </c>
      <c r="U210">
        <v>0.23300000000000001</v>
      </c>
      <c r="V210">
        <v>113.5</v>
      </c>
    </row>
    <row r="211" spans="1:22">
      <c r="A211" t="s">
        <v>237</v>
      </c>
      <c r="B211" t="s">
        <v>267</v>
      </c>
      <c r="C211">
        <f>(G211*'Points System'!$B$17)+(H211*'Points System'!$B$4)+(I211*'Points System'!$B$5)+(J211*'Points System'!$B$6)+(K211*'Points System'!$B$7)+(L211*'Points System'!$B$3)+(M211*'Points System'!$B$2)+(N211*'Points System'!$B$11)+(O211*'Points System'!$B$12)+(P211*'Points System'!$B$10)+(Q211*'Points System'!$B$13)+(R211*'Points System'!$B$8)+(S211*'Points System'!$B$9)+(T211*'Points System'!$B$14)+(E211*'Points System'!$B$15)</f>
        <v>204.34999999999997</v>
      </c>
      <c r="D211">
        <f t="shared" si="3"/>
        <v>0.50064923928755167</v>
      </c>
      <c r="E211">
        <v>412.75</v>
      </c>
      <c r="F211">
        <v>408.17</v>
      </c>
      <c r="G211">
        <v>108.51</v>
      </c>
      <c r="H211">
        <v>74.94</v>
      </c>
      <c r="I211">
        <v>22.3</v>
      </c>
      <c r="J211">
        <v>3.23</v>
      </c>
      <c r="K211">
        <v>6.55</v>
      </c>
      <c r="L211">
        <v>45.36</v>
      </c>
      <c r="M211">
        <v>46.99</v>
      </c>
      <c r="N211">
        <v>13.73</v>
      </c>
      <c r="O211">
        <v>3.89</v>
      </c>
      <c r="P211">
        <v>2.62</v>
      </c>
      <c r="Q211">
        <v>3.13</v>
      </c>
      <c r="R211">
        <v>21.15</v>
      </c>
      <c r="S211">
        <v>77.040000000000006</v>
      </c>
      <c r="T211">
        <v>155.42999999999998</v>
      </c>
      <c r="U211">
        <v>0.26</v>
      </c>
      <c r="V211">
        <v>109</v>
      </c>
    </row>
    <row r="212" spans="1:22">
      <c r="A212" t="s">
        <v>235</v>
      </c>
      <c r="B212" t="s">
        <v>269</v>
      </c>
      <c r="C212">
        <f>(G212*'Points System'!$B$17)+(H212*'Points System'!$B$4)+(I212*'Points System'!$B$5)+(J212*'Points System'!$B$6)+(K212*'Points System'!$B$7)+(L212*'Points System'!$B$3)+(M212*'Points System'!$B$2)+(N212*'Points System'!$B$11)+(O212*'Points System'!$B$12)+(P212*'Points System'!$B$10)+(Q212*'Points System'!$B$13)+(R212*'Points System'!$B$8)+(S212*'Points System'!$B$9)+(T212*'Points System'!$B$14)+(E212*'Points System'!$B$15)</f>
        <v>208.04999999999995</v>
      </c>
      <c r="D212">
        <f t="shared" si="3"/>
        <v>0.46573839851357696</v>
      </c>
      <c r="E212">
        <v>433.9</v>
      </c>
      <c r="F212">
        <v>446.71</v>
      </c>
      <c r="G212">
        <v>110.71</v>
      </c>
      <c r="H212">
        <v>68.540000000000006</v>
      </c>
      <c r="I212">
        <v>23.84</v>
      </c>
      <c r="J212">
        <v>1.42</v>
      </c>
      <c r="K212">
        <v>16.45</v>
      </c>
      <c r="L212">
        <v>58.79</v>
      </c>
      <c r="M212">
        <v>50.57</v>
      </c>
      <c r="N212">
        <v>1.03</v>
      </c>
      <c r="O212">
        <v>0.85</v>
      </c>
      <c r="P212">
        <v>5.92</v>
      </c>
      <c r="Q212">
        <v>4.4000000000000004</v>
      </c>
      <c r="R212">
        <v>21.7</v>
      </c>
      <c r="S212">
        <v>115.39</v>
      </c>
      <c r="T212">
        <v>186.28</v>
      </c>
      <c r="U212">
        <v>0.255</v>
      </c>
      <c r="V212">
        <v>114.67</v>
      </c>
    </row>
    <row r="213" spans="1:22">
      <c r="A213" t="s">
        <v>223</v>
      </c>
      <c r="B213" t="s">
        <v>6</v>
      </c>
      <c r="C213">
        <f>(G213*'Points System'!$B$17)+(H213*'Points System'!$B$4)+(I213*'Points System'!$B$5)+(J213*'Points System'!$B$6)+(K213*'Points System'!$B$7)+(L213*'Points System'!$B$3)+(M213*'Points System'!$B$2)+(N213*'Points System'!$B$11)+(O213*'Points System'!$B$12)+(P213*'Points System'!$B$10)+(Q213*'Points System'!$B$13)+(R213*'Points System'!$B$8)+(S213*'Points System'!$B$9)+(T213*'Points System'!$B$14)+(E213*'Points System'!$B$15)</f>
        <v>215.13</v>
      </c>
      <c r="D213">
        <f t="shared" si="3"/>
        <v>0.58538775510204077</v>
      </c>
      <c r="E213">
        <v>352.5</v>
      </c>
      <c r="F213">
        <v>367.5</v>
      </c>
      <c r="G213">
        <v>100</v>
      </c>
      <c r="H213">
        <v>64.7</v>
      </c>
      <c r="I213">
        <v>19.64</v>
      </c>
      <c r="J213">
        <v>2.09</v>
      </c>
      <c r="K213">
        <v>10.3</v>
      </c>
      <c r="L213">
        <v>48.9</v>
      </c>
      <c r="M213">
        <v>40.840000000000003</v>
      </c>
      <c r="N213">
        <v>1.02</v>
      </c>
      <c r="O213">
        <v>0.96</v>
      </c>
      <c r="P213">
        <v>3.36</v>
      </c>
      <c r="Q213">
        <v>2.8</v>
      </c>
      <c r="R213">
        <v>27.83</v>
      </c>
      <c r="S213">
        <v>57.31</v>
      </c>
      <c r="T213">
        <v>151.44999999999999</v>
      </c>
      <c r="U213">
        <v>0.27900000000000003</v>
      </c>
      <c r="V213">
        <v>87</v>
      </c>
    </row>
    <row r="214" spans="1:22">
      <c r="A214" t="s">
        <v>227</v>
      </c>
      <c r="B214" t="s">
        <v>269</v>
      </c>
      <c r="C214">
        <f>(G214*'Points System'!$B$17)+(H214*'Points System'!$B$4)+(I214*'Points System'!$B$5)+(J214*'Points System'!$B$6)+(K214*'Points System'!$B$7)+(L214*'Points System'!$B$3)+(M214*'Points System'!$B$2)+(N214*'Points System'!$B$11)+(O214*'Points System'!$B$12)+(P214*'Points System'!$B$10)+(Q214*'Points System'!$B$13)+(R214*'Points System'!$B$8)+(S214*'Points System'!$B$9)+(T214*'Points System'!$B$14)+(E214*'Points System'!$B$15)</f>
        <v>210.91000000000003</v>
      </c>
      <c r="D214">
        <f t="shared" si="3"/>
        <v>0.50058149194218315</v>
      </c>
      <c r="E214">
        <v>429.44</v>
      </c>
      <c r="F214">
        <v>421.33</v>
      </c>
      <c r="G214">
        <v>105.24</v>
      </c>
      <c r="H214">
        <v>74.900000000000006</v>
      </c>
      <c r="I214">
        <v>15.91</v>
      </c>
      <c r="J214">
        <v>0.75</v>
      </c>
      <c r="K214">
        <v>15.02</v>
      </c>
      <c r="L214">
        <v>62.37</v>
      </c>
      <c r="M214">
        <v>40.880000000000003</v>
      </c>
      <c r="N214">
        <v>1.1499999999999999</v>
      </c>
      <c r="O214">
        <v>0.9</v>
      </c>
      <c r="P214">
        <v>1.73</v>
      </c>
      <c r="Q214">
        <v>4.13</v>
      </c>
      <c r="R214">
        <v>21.46</v>
      </c>
      <c r="S214">
        <v>84.83</v>
      </c>
      <c r="T214">
        <v>169.05</v>
      </c>
      <c r="U214">
        <v>0.247</v>
      </c>
      <c r="V214">
        <v>116</v>
      </c>
    </row>
    <row r="215" spans="1:22">
      <c r="A215" t="s">
        <v>240</v>
      </c>
      <c r="B215" t="s">
        <v>267</v>
      </c>
      <c r="C215">
        <f>(G215*'Points System'!$B$17)+(H215*'Points System'!$B$4)+(I215*'Points System'!$B$5)+(J215*'Points System'!$B$6)+(K215*'Points System'!$B$7)+(L215*'Points System'!$B$3)+(M215*'Points System'!$B$2)+(N215*'Points System'!$B$11)+(O215*'Points System'!$B$12)+(P215*'Points System'!$B$10)+(Q215*'Points System'!$B$13)+(R215*'Points System'!$B$8)+(S215*'Points System'!$B$9)+(T215*'Points System'!$B$14)+(E215*'Points System'!$B$15)</f>
        <v>202.83000000000004</v>
      </c>
      <c r="D215">
        <f t="shared" si="3"/>
        <v>0.48562262072928397</v>
      </c>
      <c r="E215">
        <v>427.13</v>
      </c>
      <c r="F215">
        <v>417.67</v>
      </c>
      <c r="G215">
        <v>107.88</v>
      </c>
      <c r="H215">
        <v>66.87</v>
      </c>
      <c r="I215">
        <v>20.5</v>
      </c>
      <c r="J215">
        <v>2.75</v>
      </c>
      <c r="K215">
        <v>17.100000000000001</v>
      </c>
      <c r="L215">
        <v>60.83</v>
      </c>
      <c r="M215">
        <v>49.86</v>
      </c>
      <c r="N215">
        <v>1.98</v>
      </c>
      <c r="O215">
        <v>1.58</v>
      </c>
      <c r="P215">
        <v>4.1399999999999997</v>
      </c>
      <c r="Q215">
        <v>2.8</v>
      </c>
      <c r="R215">
        <v>26.38</v>
      </c>
      <c r="S215">
        <v>123.3</v>
      </c>
      <c r="T215">
        <v>184.52</v>
      </c>
      <c r="U215">
        <v>0.249</v>
      </c>
      <c r="V215">
        <v>112.6</v>
      </c>
    </row>
    <row r="216" spans="1:22">
      <c r="A216" t="s">
        <v>244</v>
      </c>
      <c r="B216" t="s">
        <v>7</v>
      </c>
      <c r="C216">
        <f>(G216*'Points System'!$B$17)+(H216*'Points System'!$B$4)+(I216*'Points System'!$B$5)+(J216*'Points System'!$B$6)+(K216*'Points System'!$B$7)+(L216*'Points System'!$B$3)+(M216*'Points System'!$B$2)+(N216*'Points System'!$B$11)+(O216*'Points System'!$B$12)+(P216*'Points System'!$B$10)+(Q216*'Points System'!$B$13)+(R216*'Points System'!$B$8)+(S216*'Points System'!$B$9)+(T216*'Points System'!$B$14)+(E216*'Points System'!$B$15)</f>
        <v>199.90999999999994</v>
      </c>
      <c r="D216">
        <f t="shared" si="3"/>
        <v>0.39374839967698083</v>
      </c>
      <c r="E216">
        <v>469.4</v>
      </c>
      <c r="F216">
        <v>507.71</v>
      </c>
      <c r="G216">
        <v>112.46</v>
      </c>
      <c r="H216">
        <v>82.33</v>
      </c>
      <c r="I216">
        <v>20.3</v>
      </c>
      <c r="J216">
        <v>4.45</v>
      </c>
      <c r="K216">
        <v>5.29</v>
      </c>
      <c r="L216">
        <v>44.05</v>
      </c>
      <c r="M216">
        <v>48.52</v>
      </c>
      <c r="N216">
        <v>13</v>
      </c>
      <c r="O216">
        <v>7.36</v>
      </c>
      <c r="P216">
        <v>2.88</v>
      </c>
      <c r="Q216">
        <v>2.73</v>
      </c>
      <c r="R216">
        <v>47.03</v>
      </c>
      <c r="S216">
        <v>105.65</v>
      </c>
      <c r="T216">
        <v>157.44</v>
      </c>
      <c r="U216">
        <v>0.23899999999999999</v>
      </c>
      <c r="V216">
        <v>136.66999999999999</v>
      </c>
    </row>
    <row r="217" spans="1:22">
      <c r="A217" t="s">
        <v>230</v>
      </c>
      <c r="B217" t="s">
        <v>270</v>
      </c>
      <c r="C217">
        <f>(G217*'Points System'!$B$17)+(H217*'Points System'!$B$4)+(I217*'Points System'!$B$5)+(J217*'Points System'!$B$6)+(K217*'Points System'!$B$7)+(L217*'Points System'!$B$3)+(M217*'Points System'!$B$2)+(N217*'Points System'!$B$11)+(O217*'Points System'!$B$12)+(P217*'Points System'!$B$10)+(Q217*'Points System'!$B$13)+(R217*'Points System'!$B$8)+(S217*'Points System'!$B$9)+(T217*'Points System'!$B$14)+(E217*'Points System'!$B$15)</f>
        <v>207.61</v>
      </c>
      <c r="D217">
        <f t="shared" si="3"/>
        <v>0.42568329540095551</v>
      </c>
      <c r="E217">
        <v>476.9</v>
      </c>
      <c r="F217">
        <v>487.71</v>
      </c>
      <c r="G217">
        <v>116.18</v>
      </c>
      <c r="H217">
        <v>84.13</v>
      </c>
      <c r="I217">
        <v>20.22</v>
      </c>
      <c r="J217">
        <v>0.75</v>
      </c>
      <c r="K217">
        <v>11.29</v>
      </c>
      <c r="L217">
        <v>49.14</v>
      </c>
      <c r="M217">
        <v>50.15</v>
      </c>
      <c r="N217">
        <v>1.48</v>
      </c>
      <c r="O217">
        <v>0.95</v>
      </c>
      <c r="P217">
        <v>1.87</v>
      </c>
      <c r="Q217">
        <v>3.27</v>
      </c>
      <c r="R217">
        <v>26.11</v>
      </c>
      <c r="S217">
        <v>92.17</v>
      </c>
      <c r="T217">
        <v>171.98</v>
      </c>
      <c r="U217">
        <v>0.24299999999999999</v>
      </c>
      <c r="V217">
        <v>125.33</v>
      </c>
    </row>
    <row r="218" spans="1:22">
      <c r="A218" t="s">
        <v>232</v>
      </c>
      <c r="B218" t="s">
        <v>269</v>
      </c>
      <c r="C218">
        <f>(G218*'Points System'!$B$17)+(H218*'Points System'!$B$4)+(I218*'Points System'!$B$5)+(J218*'Points System'!$B$6)+(K218*'Points System'!$B$7)+(L218*'Points System'!$B$3)+(M218*'Points System'!$B$2)+(N218*'Points System'!$B$11)+(O218*'Points System'!$B$12)+(P218*'Points System'!$B$10)+(Q218*'Points System'!$B$13)+(R218*'Points System'!$B$8)+(S218*'Points System'!$B$9)+(T218*'Points System'!$B$14)+(E218*'Points System'!$B$15)</f>
        <v>204.53000000000009</v>
      </c>
      <c r="D218">
        <f t="shared" si="3"/>
        <v>0.50932589585875465</v>
      </c>
      <c r="E218">
        <v>393.8</v>
      </c>
      <c r="F218">
        <v>401.57</v>
      </c>
      <c r="G218">
        <v>100.58</v>
      </c>
      <c r="H218">
        <v>64.739999999999995</v>
      </c>
      <c r="I218">
        <v>19.420000000000002</v>
      </c>
      <c r="J218">
        <v>1.1599999999999999</v>
      </c>
      <c r="K218">
        <v>14.49</v>
      </c>
      <c r="L218">
        <v>51.46</v>
      </c>
      <c r="M218">
        <v>43.34</v>
      </c>
      <c r="N218">
        <v>1.23</v>
      </c>
      <c r="O218">
        <v>1</v>
      </c>
      <c r="P218">
        <v>1.7</v>
      </c>
      <c r="Q218">
        <v>3.4</v>
      </c>
      <c r="R218">
        <v>31.92</v>
      </c>
      <c r="S218">
        <v>89.14</v>
      </c>
      <c r="T218">
        <v>165.02</v>
      </c>
      <c r="U218">
        <v>0.252</v>
      </c>
      <c r="V218">
        <v>97.17</v>
      </c>
    </row>
    <row r="219" spans="1:22">
      <c r="A219" t="s">
        <v>241</v>
      </c>
      <c r="B219" t="s">
        <v>8</v>
      </c>
      <c r="C219">
        <f>(G219*'Points System'!$B$17)+(H219*'Points System'!$B$4)+(I219*'Points System'!$B$5)+(J219*'Points System'!$B$6)+(K219*'Points System'!$B$7)+(L219*'Points System'!$B$3)+(M219*'Points System'!$B$2)+(N219*'Points System'!$B$11)+(O219*'Points System'!$B$12)+(P219*'Points System'!$B$10)+(Q219*'Points System'!$B$13)+(R219*'Points System'!$B$8)+(S219*'Points System'!$B$9)+(T219*'Points System'!$B$14)+(E219*'Points System'!$B$15)</f>
        <v>201.43999999999997</v>
      </c>
      <c r="D219">
        <f t="shared" si="3"/>
        <v>0.43570609737633287</v>
      </c>
      <c r="E219">
        <v>442.56</v>
      </c>
      <c r="F219">
        <v>462.33</v>
      </c>
      <c r="G219">
        <v>113.83</v>
      </c>
      <c r="H219">
        <v>76.06</v>
      </c>
      <c r="I219">
        <v>21.48</v>
      </c>
      <c r="J219">
        <v>4.3899999999999997</v>
      </c>
      <c r="K219">
        <v>11.01</v>
      </c>
      <c r="L219">
        <v>50.21</v>
      </c>
      <c r="M219">
        <v>51</v>
      </c>
      <c r="N219">
        <v>3.58</v>
      </c>
      <c r="O219">
        <v>1.94</v>
      </c>
      <c r="P219">
        <v>2.82</v>
      </c>
      <c r="Q219">
        <v>2.9</v>
      </c>
      <c r="R219">
        <v>41.38</v>
      </c>
      <c r="S219">
        <v>121.84</v>
      </c>
      <c r="T219">
        <v>176.23</v>
      </c>
      <c r="U219">
        <v>0.25600000000000001</v>
      </c>
      <c r="V219">
        <v>119.2</v>
      </c>
    </row>
    <row r="220" spans="1:22">
      <c r="A220" t="s">
        <v>238</v>
      </c>
      <c r="B220" t="s">
        <v>271</v>
      </c>
      <c r="C220">
        <f>(G220*'Points System'!$B$17)+(H220*'Points System'!$B$4)+(I220*'Points System'!$B$5)+(J220*'Points System'!$B$6)+(K220*'Points System'!$B$7)+(L220*'Points System'!$B$3)+(M220*'Points System'!$B$2)+(N220*'Points System'!$B$11)+(O220*'Points System'!$B$12)+(P220*'Points System'!$B$10)+(Q220*'Points System'!$B$13)+(R220*'Points System'!$B$8)+(S220*'Points System'!$B$9)+(T220*'Points System'!$B$14)+(E220*'Points System'!$B$15)</f>
        <v>208.27999999999997</v>
      </c>
      <c r="D220">
        <f t="shared" si="3"/>
        <v>0.48957525327315887</v>
      </c>
      <c r="E220">
        <v>362.7</v>
      </c>
      <c r="F220">
        <v>425.43</v>
      </c>
      <c r="G220">
        <v>92.24</v>
      </c>
      <c r="H220">
        <v>57.47</v>
      </c>
      <c r="I220">
        <v>18.329999999999998</v>
      </c>
      <c r="J220">
        <v>1.95</v>
      </c>
      <c r="K220">
        <v>12.54</v>
      </c>
      <c r="L220">
        <v>52.39</v>
      </c>
      <c r="M220">
        <v>48.12</v>
      </c>
      <c r="N220">
        <v>4.76</v>
      </c>
      <c r="O220">
        <v>1.79</v>
      </c>
      <c r="P220">
        <v>6.83</v>
      </c>
      <c r="Q220">
        <v>2.23</v>
      </c>
      <c r="R220">
        <v>29.59</v>
      </c>
      <c r="S220">
        <v>81.760000000000005</v>
      </c>
      <c r="T220">
        <v>150.13999999999999</v>
      </c>
      <c r="U220">
        <v>0.254</v>
      </c>
      <c r="V220">
        <v>100.83</v>
      </c>
    </row>
    <row r="221" spans="1:22">
      <c r="A221" t="s">
        <v>243</v>
      </c>
      <c r="B221" t="s">
        <v>267</v>
      </c>
      <c r="C221">
        <f>(G221*'Points System'!$B$17)+(H221*'Points System'!$B$4)+(I221*'Points System'!$B$5)+(J221*'Points System'!$B$6)+(K221*'Points System'!$B$7)+(L221*'Points System'!$B$3)+(M221*'Points System'!$B$2)+(N221*'Points System'!$B$11)+(O221*'Points System'!$B$12)+(P221*'Points System'!$B$10)+(Q221*'Points System'!$B$13)+(R221*'Points System'!$B$8)+(S221*'Points System'!$B$9)+(T221*'Points System'!$B$14)+(E221*'Points System'!$B$15)</f>
        <v>199.73000000000002</v>
      </c>
      <c r="D221">
        <f t="shared" si="3"/>
        <v>0.46005896715345285</v>
      </c>
      <c r="E221">
        <v>429.3</v>
      </c>
      <c r="F221">
        <v>434.14</v>
      </c>
      <c r="G221">
        <v>114.92</v>
      </c>
      <c r="H221">
        <v>88.59</v>
      </c>
      <c r="I221">
        <v>19.86</v>
      </c>
      <c r="J221">
        <v>2.57</v>
      </c>
      <c r="K221">
        <v>3.96</v>
      </c>
      <c r="L221">
        <v>35.53</v>
      </c>
      <c r="M221">
        <v>49.86</v>
      </c>
      <c r="N221">
        <v>11.61</v>
      </c>
      <c r="O221">
        <v>4.3099999999999996</v>
      </c>
      <c r="P221">
        <v>1.5</v>
      </c>
      <c r="Q221">
        <v>3.6</v>
      </c>
      <c r="R221">
        <v>29.26</v>
      </c>
      <c r="S221">
        <v>75.58</v>
      </c>
      <c r="T221">
        <v>151.86000000000001</v>
      </c>
      <c r="U221">
        <v>0.26600000000000001</v>
      </c>
      <c r="V221">
        <v>112.83</v>
      </c>
    </row>
    <row r="222" spans="1:22">
      <c r="A222" t="s">
        <v>242</v>
      </c>
      <c r="B222" t="s">
        <v>267</v>
      </c>
      <c r="C222">
        <f>(G222*'Points System'!$B$17)+(H222*'Points System'!$B$4)+(I222*'Points System'!$B$5)+(J222*'Points System'!$B$6)+(K222*'Points System'!$B$7)+(L222*'Points System'!$B$3)+(M222*'Points System'!$B$2)+(N222*'Points System'!$B$11)+(O222*'Points System'!$B$12)+(P222*'Points System'!$B$10)+(Q222*'Points System'!$B$13)+(R222*'Points System'!$B$8)+(S222*'Points System'!$B$9)+(T222*'Points System'!$B$14)+(E222*'Points System'!$B$15)</f>
        <v>201.42000000000002</v>
      </c>
      <c r="D222">
        <f t="shared" si="3"/>
        <v>0.5149562816382881</v>
      </c>
      <c r="E222">
        <v>397.5</v>
      </c>
      <c r="F222">
        <v>391.14</v>
      </c>
      <c r="G222">
        <v>103.72</v>
      </c>
      <c r="H222">
        <v>76.69</v>
      </c>
      <c r="I222">
        <v>16.96</v>
      </c>
      <c r="J222">
        <v>2.2000000000000002</v>
      </c>
      <c r="K222">
        <v>9.43</v>
      </c>
      <c r="L222">
        <v>45.29</v>
      </c>
      <c r="M222">
        <v>48.48</v>
      </c>
      <c r="N222">
        <v>9.41</v>
      </c>
      <c r="O222">
        <v>5.22</v>
      </c>
      <c r="P222">
        <v>2.88</v>
      </c>
      <c r="Q222">
        <v>2.23</v>
      </c>
      <c r="R222">
        <v>22.7</v>
      </c>
      <c r="S222">
        <v>77.05</v>
      </c>
      <c r="T222">
        <v>154.93</v>
      </c>
      <c r="U222">
        <v>0.26300000000000001</v>
      </c>
      <c r="V222">
        <v>107.67</v>
      </c>
    </row>
    <row r="223" spans="1:22">
      <c r="A223" t="s">
        <v>233</v>
      </c>
      <c r="B223" t="s">
        <v>268</v>
      </c>
      <c r="C223">
        <f>(G223*'Points System'!$B$17)+(H223*'Points System'!$B$4)+(I223*'Points System'!$B$5)+(J223*'Points System'!$B$6)+(K223*'Points System'!$B$7)+(L223*'Points System'!$B$3)+(M223*'Points System'!$B$2)+(N223*'Points System'!$B$11)+(O223*'Points System'!$B$12)+(P223*'Points System'!$B$10)+(Q223*'Points System'!$B$13)+(R223*'Points System'!$B$8)+(S223*'Points System'!$B$9)+(T223*'Points System'!$B$14)+(E223*'Points System'!$B$15)</f>
        <v>206.65999999999997</v>
      </c>
      <c r="D223">
        <f t="shared" si="3"/>
        <v>0.59458526340017825</v>
      </c>
      <c r="E223">
        <v>345.1</v>
      </c>
      <c r="F223">
        <v>347.57</v>
      </c>
      <c r="G223">
        <v>91.82</v>
      </c>
      <c r="H223">
        <v>62.48</v>
      </c>
      <c r="I223">
        <v>21.28</v>
      </c>
      <c r="J223">
        <v>1.21</v>
      </c>
      <c r="K223">
        <v>8.6999999999999993</v>
      </c>
      <c r="L223">
        <v>42.8</v>
      </c>
      <c r="M223">
        <v>43.77</v>
      </c>
      <c r="N223">
        <v>2.89</v>
      </c>
      <c r="O223">
        <v>1.48</v>
      </c>
      <c r="P223">
        <v>4.2300000000000004</v>
      </c>
      <c r="Q223">
        <v>2.0699999999999998</v>
      </c>
      <c r="R223">
        <v>42.66</v>
      </c>
      <c r="S223">
        <v>71.680000000000007</v>
      </c>
      <c r="T223">
        <v>143.46999999999997</v>
      </c>
      <c r="U223">
        <v>0.26600000000000001</v>
      </c>
      <c r="V223">
        <v>105</v>
      </c>
    </row>
    <row r="224" spans="1:22">
      <c r="A224" t="s">
        <v>239</v>
      </c>
      <c r="B224" t="s">
        <v>270</v>
      </c>
      <c r="C224">
        <f>(G224*'Points System'!$B$17)+(H224*'Points System'!$B$4)+(I224*'Points System'!$B$5)+(J224*'Points System'!$B$6)+(K224*'Points System'!$B$7)+(L224*'Points System'!$B$3)+(M224*'Points System'!$B$2)+(N224*'Points System'!$B$11)+(O224*'Points System'!$B$12)+(P224*'Points System'!$B$10)+(Q224*'Points System'!$B$13)+(R224*'Points System'!$B$8)+(S224*'Points System'!$B$9)+(T224*'Points System'!$B$14)+(E224*'Points System'!$B$15)</f>
        <v>202.41000000000003</v>
      </c>
      <c r="D224">
        <f t="shared" si="3"/>
        <v>0.41308163265306125</v>
      </c>
      <c r="E224">
        <v>474.5</v>
      </c>
      <c r="F224">
        <v>490</v>
      </c>
      <c r="G224">
        <v>117.85</v>
      </c>
      <c r="H224">
        <v>90.47</v>
      </c>
      <c r="I224">
        <v>16.09</v>
      </c>
      <c r="J224">
        <v>4.38</v>
      </c>
      <c r="K224">
        <v>8.17</v>
      </c>
      <c r="L224">
        <v>45.14</v>
      </c>
      <c r="M224">
        <v>48.88</v>
      </c>
      <c r="N224">
        <v>6.5</v>
      </c>
      <c r="O224">
        <v>1.48</v>
      </c>
      <c r="P224">
        <v>2.5499999999999998</v>
      </c>
      <c r="Q224">
        <v>3.43</v>
      </c>
      <c r="R224">
        <v>27.3</v>
      </c>
      <c r="S224">
        <v>94.95</v>
      </c>
      <c r="T224">
        <v>168.47000000000003</v>
      </c>
      <c r="U224">
        <v>0.249</v>
      </c>
      <c r="V224">
        <v>135.83000000000001</v>
      </c>
    </row>
    <row r="225" spans="1:22">
      <c r="A225" t="s">
        <v>231</v>
      </c>
      <c r="B225" t="s">
        <v>270</v>
      </c>
      <c r="C225">
        <f>(G225*'Points System'!$B$17)+(H225*'Points System'!$B$4)+(I225*'Points System'!$B$5)+(J225*'Points System'!$B$6)+(K225*'Points System'!$B$7)+(L225*'Points System'!$B$3)+(M225*'Points System'!$B$2)+(N225*'Points System'!$B$11)+(O225*'Points System'!$B$12)+(P225*'Points System'!$B$10)+(Q225*'Points System'!$B$13)+(R225*'Points System'!$B$8)+(S225*'Points System'!$B$9)+(T225*'Points System'!$B$14)+(E225*'Points System'!$B$15)</f>
        <v>205.96999999999994</v>
      </c>
      <c r="D225">
        <f t="shared" si="3"/>
        <v>0.46137132361176431</v>
      </c>
      <c r="E225">
        <v>367.6</v>
      </c>
      <c r="F225">
        <v>446.43</v>
      </c>
      <c r="G225">
        <v>96.6</v>
      </c>
      <c r="H225">
        <v>62.34</v>
      </c>
      <c r="I225">
        <v>18.329999999999998</v>
      </c>
      <c r="J225">
        <v>1.45</v>
      </c>
      <c r="K225">
        <v>11.2</v>
      </c>
      <c r="L225">
        <v>47.28</v>
      </c>
      <c r="M225">
        <v>42.76</v>
      </c>
      <c r="N225">
        <v>1.5</v>
      </c>
      <c r="O225">
        <v>1.37</v>
      </c>
      <c r="P225">
        <v>2.82</v>
      </c>
      <c r="Q225">
        <v>2.0299999999999998</v>
      </c>
      <c r="R225">
        <v>18.04</v>
      </c>
      <c r="S225">
        <v>53.21</v>
      </c>
      <c r="T225">
        <v>148.14999999999998</v>
      </c>
      <c r="U225">
        <v>0.26300000000000001</v>
      </c>
      <c r="V225">
        <v>112.83</v>
      </c>
    </row>
    <row r="226" spans="1:22">
      <c r="A226" t="s">
        <v>248</v>
      </c>
      <c r="B226" t="s">
        <v>6</v>
      </c>
      <c r="C226">
        <f>(G226*'Points System'!$B$17)+(H226*'Points System'!$B$4)+(I226*'Points System'!$B$5)+(J226*'Points System'!$B$6)+(K226*'Points System'!$B$7)+(L226*'Points System'!$B$3)+(M226*'Points System'!$B$2)+(N226*'Points System'!$B$11)+(O226*'Points System'!$B$12)+(P226*'Points System'!$B$10)+(Q226*'Points System'!$B$13)+(R226*'Points System'!$B$8)+(S226*'Points System'!$B$9)+(T226*'Points System'!$B$14)+(E226*'Points System'!$B$15)</f>
        <v>198.15999999999994</v>
      </c>
      <c r="D226">
        <f t="shared" si="3"/>
        <v>0.45888428316698687</v>
      </c>
      <c r="E226">
        <v>388.67</v>
      </c>
      <c r="F226">
        <v>431.83</v>
      </c>
      <c r="G226">
        <v>89.39</v>
      </c>
      <c r="H226">
        <v>51.09</v>
      </c>
      <c r="I226">
        <v>19.43</v>
      </c>
      <c r="J226">
        <v>1.1000000000000001</v>
      </c>
      <c r="K226">
        <v>17.13</v>
      </c>
      <c r="L226">
        <v>53.94</v>
      </c>
      <c r="M226">
        <v>48.38</v>
      </c>
      <c r="N226">
        <v>2.64</v>
      </c>
      <c r="O226">
        <v>2.1</v>
      </c>
      <c r="P226">
        <v>3.56</v>
      </c>
      <c r="Q226">
        <v>2.4</v>
      </c>
      <c r="R226">
        <v>58.01</v>
      </c>
      <c r="S226">
        <v>128.04</v>
      </c>
      <c r="T226">
        <v>161.76999999999998</v>
      </c>
      <c r="U226">
        <v>0.22900000000000001</v>
      </c>
      <c r="V226">
        <v>116.8</v>
      </c>
    </row>
    <row r="227" spans="1:22">
      <c r="A227" t="s">
        <v>247</v>
      </c>
      <c r="B227" t="s">
        <v>8</v>
      </c>
      <c r="C227">
        <f>(G227*'Points System'!$B$17)+(H227*'Points System'!$B$4)+(I227*'Points System'!$B$5)+(J227*'Points System'!$B$6)+(K227*'Points System'!$B$7)+(L227*'Points System'!$B$3)+(M227*'Points System'!$B$2)+(N227*'Points System'!$B$11)+(O227*'Points System'!$B$12)+(P227*'Points System'!$B$10)+(Q227*'Points System'!$B$13)+(R227*'Points System'!$B$8)+(S227*'Points System'!$B$9)+(T227*'Points System'!$B$14)+(E227*'Points System'!$B$15)</f>
        <v>198.09</v>
      </c>
      <c r="D227">
        <f t="shared" si="3"/>
        <v>0.51470664657277976</v>
      </c>
      <c r="E227">
        <v>375.56</v>
      </c>
      <c r="F227">
        <v>384.86</v>
      </c>
      <c r="G227">
        <v>100.33</v>
      </c>
      <c r="H227">
        <v>63.93</v>
      </c>
      <c r="I227">
        <v>20.28</v>
      </c>
      <c r="J227">
        <v>1.29</v>
      </c>
      <c r="K227">
        <v>13</v>
      </c>
      <c r="L227">
        <v>46.11</v>
      </c>
      <c r="M227">
        <v>41.31</v>
      </c>
      <c r="N227">
        <v>3.4</v>
      </c>
      <c r="O227">
        <v>1.84</v>
      </c>
      <c r="P227">
        <v>2.72</v>
      </c>
      <c r="Q227">
        <v>2.5</v>
      </c>
      <c r="R227">
        <v>15.93</v>
      </c>
      <c r="S227">
        <v>69.900000000000006</v>
      </c>
      <c r="T227">
        <v>160.36000000000001</v>
      </c>
      <c r="U227">
        <v>0.26600000000000001</v>
      </c>
      <c r="V227">
        <v>94.33</v>
      </c>
    </row>
    <row r="228" spans="1:22">
      <c r="A228" t="s">
        <v>246</v>
      </c>
      <c r="B228" t="s">
        <v>8</v>
      </c>
      <c r="C228">
        <f>(G228*'Points System'!$B$17)+(H228*'Points System'!$B$4)+(I228*'Points System'!$B$5)+(J228*'Points System'!$B$6)+(K228*'Points System'!$B$7)+(L228*'Points System'!$B$3)+(M228*'Points System'!$B$2)+(N228*'Points System'!$B$11)+(O228*'Points System'!$B$12)+(P228*'Points System'!$B$10)+(Q228*'Points System'!$B$13)+(R228*'Points System'!$B$8)+(S228*'Points System'!$B$9)+(T228*'Points System'!$B$14)+(E228*'Points System'!$B$15)</f>
        <v>203</v>
      </c>
      <c r="D228">
        <f t="shared" si="3"/>
        <v>0.46635576282478347</v>
      </c>
      <c r="E228">
        <v>411.89</v>
      </c>
      <c r="F228">
        <v>435.29</v>
      </c>
      <c r="G228">
        <v>105.2</v>
      </c>
      <c r="H228">
        <v>69.989999999999995</v>
      </c>
      <c r="I228">
        <v>21.99</v>
      </c>
      <c r="J228">
        <v>0.91</v>
      </c>
      <c r="K228">
        <v>11.74</v>
      </c>
      <c r="L228">
        <v>52.98</v>
      </c>
      <c r="M228">
        <v>47.91</v>
      </c>
      <c r="N228">
        <v>1.1000000000000001</v>
      </c>
      <c r="O228">
        <v>1.63</v>
      </c>
      <c r="P228">
        <v>7</v>
      </c>
      <c r="Q228">
        <v>2.5</v>
      </c>
      <c r="R228">
        <v>34.19</v>
      </c>
      <c r="S228">
        <v>102.21</v>
      </c>
      <c r="T228">
        <v>163.66</v>
      </c>
      <c r="U228">
        <v>0.254</v>
      </c>
      <c r="V228">
        <v>115.67</v>
      </c>
    </row>
    <row r="229" spans="1:22">
      <c r="A229" t="s">
        <v>251</v>
      </c>
      <c r="B229" t="s">
        <v>271</v>
      </c>
      <c r="C229">
        <f>(G229*'Points System'!$B$17)+(H229*'Points System'!$B$4)+(I229*'Points System'!$B$5)+(J229*'Points System'!$B$6)+(K229*'Points System'!$B$7)+(L229*'Points System'!$B$3)+(M229*'Points System'!$B$2)+(N229*'Points System'!$B$11)+(O229*'Points System'!$B$12)+(P229*'Points System'!$B$10)+(Q229*'Points System'!$B$13)+(R229*'Points System'!$B$8)+(S229*'Points System'!$B$9)+(T229*'Points System'!$B$14)+(E229*'Points System'!$B$15)</f>
        <v>195.89999999999998</v>
      </c>
      <c r="D229">
        <f t="shared" si="3"/>
        <v>0.44350365624504762</v>
      </c>
      <c r="E229">
        <v>387.9</v>
      </c>
      <c r="F229">
        <v>441.71</v>
      </c>
      <c r="G229">
        <v>106.18</v>
      </c>
      <c r="H229">
        <v>76.81</v>
      </c>
      <c r="I229">
        <v>20.440000000000001</v>
      </c>
      <c r="J229">
        <v>4.08</v>
      </c>
      <c r="K229">
        <v>3.82</v>
      </c>
      <c r="L229">
        <v>37.729999999999997</v>
      </c>
      <c r="M229">
        <v>49.84</v>
      </c>
      <c r="N229">
        <v>8.06</v>
      </c>
      <c r="O229">
        <v>1.59</v>
      </c>
      <c r="P229">
        <v>2.72</v>
      </c>
      <c r="Q229">
        <v>2.97</v>
      </c>
      <c r="R229">
        <v>33.18</v>
      </c>
      <c r="S229">
        <v>79.25</v>
      </c>
      <c r="T229">
        <v>145.21</v>
      </c>
      <c r="U229">
        <v>0.28599999999999998</v>
      </c>
      <c r="V229">
        <v>112.67</v>
      </c>
    </row>
    <row r="230" spans="1:22">
      <c r="A230" t="s">
        <v>249</v>
      </c>
      <c r="B230" t="s">
        <v>270</v>
      </c>
      <c r="C230">
        <f>(G230*'Points System'!$B$17)+(H230*'Points System'!$B$4)+(I230*'Points System'!$B$5)+(J230*'Points System'!$B$6)+(K230*'Points System'!$B$7)+(L230*'Points System'!$B$3)+(M230*'Points System'!$B$2)+(N230*'Points System'!$B$11)+(O230*'Points System'!$B$12)+(P230*'Points System'!$B$10)+(Q230*'Points System'!$B$13)+(R230*'Points System'!$B$8)+(S230*'Points System'!$B$9)+(T230*'Points System'!$B$14)+(E230*'Points System'!$B$15)</f>
        <v>197.07</v>
      </c>
      <c r="D230">
        <f t="shared" si="3"/>
        <v>0.4148842105263158</v>
      </c>
      <c r="E230">
        <v>429</v>
      </c>
      <c r="F230">
        <v>475</v>
      </c>
      <c r="G230">
        <v>109.3</v>
      </c>
      <c r="H230">
        <v>76.680000000000007</v>
      </c>
      <c r="I230">
        <v>23.04</v>
      </c>
      <c r="J230">
        <v>1.21</v>
      </c>
      <c r="K230">
        <v>7.64</v>
      </c>
      <c r="L230">
        <v>43.12</v>
      </c>
      <c r="M230">
        <v>41.99</v>
      </c>
      <c r="N230">
        <v>3.45</v>
      </c>
      <c r="O230">
        <v>1.92</v>
      </c>
      <c r="P230">
        <v>3.23</v>
      </c>
      <c r="Q230">
        <v>3.3</v>
      </c>
      <c r="R230">
        <v>30.06</v>
      </c>
      <c r="S230">
        <v>79.81</v>
      </c>
      <c r="T230">
        <v>156.94999999999999</v>
      </c>
      <c r="U230">
        <v>0.254</v>
      </c>
      <c r="V230">
        <v>130.5</v>
      </c>
    </row>
    <row r="231" spans="1:22">
      <c r="A231" t="s">
        <v>252</v>
      </c>
      <c r="B231" t="s">
        <v>7</v>
      </c>
      <c r="C231">
        <f>(G231*'Points System'!$B$17)+(H231*'Points System'!$B$4)+(I231*'Points System'!$B$5)+(J231*'Points System'!$B$6)+(K231*'Points System'!$B$7)+(L231*'Points System'!$B$3)+(M231*'Points System'!$B$2)+(N231*'Points System'!$B$11)+(O231*'Points System'!$B$12)+(P231*'Points System'!$B$10)+(Q231*'Points System'!$B$13)+(R231*'Points System'!$B$8)+(S231*'Points System'!$B$9)+(T231*'Points System'!$B$14)+(E231*'Points System'!$B$15)</f>
        <v>199.15999999999997</v>
      </c>
      <c r="D231">
        <f t="shared" si="3"/>
        <v>0.48023920329869058</v>
      </c>
      <c r="E231">
        <v>353.5</v>
      </c>
      <c r="F231">
        <v>414.71</v>
      </c>
      <c r="G231">
        <v>87.38</v>
      </c>
      <c r="H231">
        <v>55.3</v>
      </c>
      <c r="I231">
        <v>18.940000000000001</v>
      </c>
      <c r="J231">
        <v>2.5299999999999998</v>
      </c>
      <c r="K231">
        <v>7.94</v>
      </c>
      <c r="L231">
        <v>43.03</v>
      </c>
      <c r="M231">
        <v>41.69</v>
      </c>
      <c r="N231">
        <v>4.92</v>
      </c>
      <c r="O231">
        <v>1.26</v>
      </c>
      <c r="P231">
        <v>6.92</v>
      </c>
      <c r="Q231">
        <v>4.7300000000000004</v>
      </c>
      <c r="R231">
        <v>31.19</v>
      </c>
      <c r="S231">
        <v>59.86</v>
      </c>
      <c r="T231">
        <v>132.53</v>
      </c>
      <c r="U231">
        <v>0.245</v>
      </c>
      <c r="V231">
        <v>102.67</v>
      </c>
    </row>
    <row r="232" spans="1:22">
      <c r="A232" t="s">
        <v>250</v>
      </c>
      <c r="B232" t="s">
        <v>8</v>
      </c>
      <c r="C232">
        <f>(G232*'Points System'!$B$17)+(H232*'Points System'!$B$4)+(I232*'Points System'!$B$5)+(J232*'Points System'!$B$6)+(K232*'Points System'!$B$7)+(L232*'Points System'!$B$3)+(M232*'Points System'!$B$2)+(N232*'Points System'!$B$11)+(O232*'Points System'!$B$12)+(P232*'Points System'!$B$10)+(Q232*'Points System'!$B$13)+(R232*'Points System'!$B$8)+(S232*'Points System'!$B$9)+(T232*'Points System'!$B$14)+(E232*'Points System'!$B$15)</f>
        <v>197.87</v>
      </c>
      <c r="D232">
        <f t="shared" si="3"/>
        <v>0.52947472639212223</v>
      </c>
      <c r="E232">
        <v>364</v>
      </c>
      <c r="F232">
        <v>373.71</v>
      </c>
      <c r="G232">
        <v>94.08</v>
      </c>
      <c r="H232">
        <v>67.7</v>
      </c>
      <c r="I232">
        <v>17.27</v>
      </c>
      <c r="J232">
        <v>2.56</v>
      </c>
      <c r="K232">
        <v>9.4</v>
      </c>
      <c r="L232">
        <v>43.97</v>
      </c>
      <c r="M232">
        <v>40.409999999999997</v>
      </c>
      <c r="N232">
        <v>2.4900000000000002</v>
      </c>
      <c r="O232">
        <v>1.38</v>
      </c>
      <c r="P232">
        <v>4.5199999999999996</v>
      </c>
      <c r="Q232">
        <v>2.27</v>
      </c>
      <c r="R232">
        <v>25.34</v>
      </c>
      <c r="S232">
        <v>65</v>
      </c>
      <c r="T232">
        <v>147.52000000000001</v>
      </c>
      <c r="U232">
        <v>0.25700000000000001</v>
      </c>
      <c r="V232">
        <v>94.83</v>
      </c>
    </row>
    <row r="233" spans="1:22">
      <c r="A233" t="s">
        <v>245</v>
      </c>
      <c r="B233" t="s">
        <v>269</v>
      </c>
      <c r="C233">
        <f>(G233*'Points System'!$B$17)+(H233*'Points System'!$B$4)+(I233*'Points System'!$B$5)+(J233*'Points System'!$B$6)+(K233*'Points System'!$B$7)+(L233*'Points System'!$B$3)+(M233*'Points System'!$B$2)+(N233*'Points System'!$B$11)+(O233*'Points System'!$B$12)+(P233*'Points System'!$B$10)+(Q233*'Points System'!$B$13)+(R233*'Points System'!$B$8)+(S233*'Points System'!$B$9)+(T233*'Points System'!$B$14)+(E233*'Points System'!$B$15)</f>
        <v>203.10000000000002</v>
      </c>
      <c r="D233">
        <f t="shared" si="3"/>
        <v>0.48063042809475359</v>
      </c>
      <c r="E233">
        <v>402.4</v>
      </c>
      <c r="F233">
        <v>422.57</v>
      </c>
      <c r="G233">
        <v>112.15</v>
      </c>
      <c r="H233">
        <v>86.33</v>
      </c>
      <c r="I233">
        <v>17.45</v>
      </c>
      <c r="J233">
        <v>3.4</v>
      </c>
      <c r="K233">
        <v>6.39</v>
      </c>
      <c r="L233">
        <v>41.62</v>
      </c>
      <c r="M233">
        <v>46.73</v>
      </c>
      <c r="N233">
        <v>1.4</v>
      </c>
      <c r="O233">
        <v>1.01</v>
      </c>
      <c r="P233">
        <v>6.9</v>
      </c>
      <c r="Q233">
        <v>2.0699999999999998</v>
      </c>
      <c r="R233">
        <v>38.17</v>
      </c>
      <c r="S233">
        <v>87.7</v>
      </c>
      <c r="T233">
        <v>156.98999999999998</v>
      </c>
      <c r="U233">
        <v>0.27700000000000002</v>
      </c>
      <c r="V233">
        <v>112.5</v>
      </c>
    </row>
  </sheetData>
  <autoFilter ref="A1:V233">
    <sortState ref="A2:V233">
      <sortCondition descending="1" ref="C1:C233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V134"/>
  <sheetViews>
    <sheetView workbookViewId="0">
      <pane ySplit="1" topLeftCell="A94" activePane="bottomLeft" state="frozen"/>
      <selection pane="bottomLeft" activeCell="A2" sqref="A2:D127"/>
    </sheetView>
  </sheetViews>
  <sheetFormatPr baseColWidth="10" defaultRowHeight="15" x14ac:dyDescent="0"/>
  <cols>
    <col min="1" max="1" width="18.1640625" bestFit="1" customWidth="1"/>
    <col min="2" max="2" width="7.33203125" bestFit="1" customWidth="1"/>
    <col min="3" max="3" width="8.1640625" bestFit="1" customWidth="1"/>
    <col min="4" max="5" width="12.83203125" bestFit="1" customWidth="1"/>
    <col min="6" max="6" width="8.1640625" customWidth="1"/>
    <col min="7" max="7" width="6.1640625" bestFit="1" customWidth="1"/>
    <col min="8" max="8" width="7.1640625" bestFit="1" customWidth="1"/>
    <col min="9" max="10" width="6.1640625" bestFit="1" customWidth="1"/>
    <col min="11" max="11" width="7.1640625" bestFit="1" customWidth="1"/>
    <col min="12" max="12" width="6.1640625" bestFit="1" customWidth="1"/>
    <col min="13" max="13" width="7.1640625" bestFit="1" customWidth="1"/>
    <col min="14" max="14" width="6.1640625" bestFit="1" customWidth="1"/>
    <col min="15" max="15" width="6" bestFit="1" customWidth="1"/>
    <col min="16" max="16" width="6.1640625" bestFit="1" customWidth="1"/>
    <col min="17" max="17" width="7.33203125" bestFit="1" customWidth="1"/>
    <col min="18" max="18" width="7.5" bestFit="1" customWidth="1"/>
    <col min="19" max="19" width="6.1640625" bestFit="1" customWidth="1"/>
    <col min="20" max="20" width="7.5" bestFit="1" customWidth="1"/>
    <col min="21" max="22" width="12.1640625" bestFit="1" customWidth="1"/>
  </cols>
  <sheetData>
    <row r="1" spans="1:22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504</v>
      </c>
      <c r="G1" s="1" t="s">
        <v>297</v>
      </c>
      <c r="H1" s="1" t="s">
        <v>298</v>
      </c>
      <c r="I1" s="1" t="s">
        <v>299</v>
      </c>
      <c r="J1" s="1" t="s">
        <v>300</v>
      </c>
      <c r="K1" s="1" t="s">
        <v>301</v>
      </c>
      <c r="L1" s="1" t="s">
        <v>16</v>
      </c>
      <c r="M1" s="1" t="s">
        <v>5</v>
      </c>
      <c r="N1" s="1" t="s">
        <v>278</v>
      </c>
      <c r="O1" s="1" t="s">
        <v>302</v>
      </c>
      <c r="P1" s="1" t="s">
        <v>303</v>
      </c>
      <c r="Q1" s="1" t="s">
        <v>14</v>
      </c>
      <c r="R1" s="1" t="s">
        <v>305</v>
      </c>
      <c r="S1" s="1" t="s">
        <v>306</v>
      </c>
      <c r="T1" s="1" t="s">
        <v>307</v>
      </c>
      <c r="U1" s="1" t="s">
        <v>308</v>
      </c>
      <c r="V1" s="1" t="s">
        <v>309</v>
      </c>
    </row>
    <row r="2" spans="1:22">
      <c r="A2" t="s">
        <v>345</v>
      </c>
      <c r="B2" t="s">
        <v>501</v>
      </c>
      <c r="C2">
        <f>(H2*'Points System'!$E$6)+(I2*'Points System'!$E$2)+(J2*'Points System'!$E$3)+(K2*'Points System'!$E$7)+(L2*'Points System'!$E$8)+(M2*'Points System'!$E$10)+(N2*'Points System'!$E$9)+(O2*'Points System'!$E$4)+(P2*'Points System'!$E$12)+(Q2*'Points System'!$E$17)+(R2*'Points System'!$E$22)+(S2*'Points System'!$E$13)+(T2*'Points System'!$E$14)</f>
        <v>703.80000000000018</v>
      </c>
      <c r="D2">
        <f>E2-$A$134</f>
        <v>4.380636350105366</v>
      </c>
      <c r="E2">
        <f>(C2-$A$132)/$A$130</f>
        <v>3.235685582921048</v>
      </c>
      <c r="F2">
        <f>IF(G2&gt;14,C2/G2,0)</f>
        <v>22.076537013801762</v>
      </c>
      <c r="G2">
        <v>31.88</v>
      </c>
      <c r="H2">
        <v>218.32</v>
      </c>
      <c r="I2">
        <v>16.78</v>
      </c>
      <c r="J2">
        <v>6.93</v>
      </c>
      <c r="K2">
        <v>261.76</v>
      </c>
      <c r="L2">
        <v>45.06</v>
      </c>
      <c r="M2">
        <v>160.81</v>
      </c>
      <c r="N2">
        <v>56.3</v>
      </c>
      <c r="O2">
        <v>0</v>
      </c>
      <c r="P2">
        <v>25.27</v>
      </c>
      <c r="Q2">
        <v>5.0999999999999996</v>
      </c>
      <c r="R2">
        <v>14.67</v>
      </c>
      <c r="S2">
        <v>3</v>
      </c>
      <c r="T2">
        <v>2.5</v>
      </c>
      <c r="U2">
        <f>(N2*9)/H2</f>
        <v>2.3209050934408206</v>
      </c>
      <c r="V2">
        <f>(L2+M2)/H2</f>
        <v>0.94297361670941737</v>
      </c>
    </row>
    <row r="3" spans="1:22">
      <c r="A3" t="s">
        <v>449</v>
      </c>
      <c r="B3" t="s">
        <v>501</v>
      </c>
      <c r="C3">
        <f>(H3*'Points System'!$E$6)+(I3*'Points System'!$E$2)+(J3*'Points System'!$E$3)+(K3*'Points System'!$E$7)+(L3*'Points System'!$E$8)+(M3*'Points System'!$E$10)+(N3*'Points System'!$E$9)+(O3*'Points System'!$E$4)+(P3*'Points System'!$E$12)+(Q3*'Points System'!$E$17)+(R3*'Points System'!$E$22)+(S3*'Points System'!$E$13)+(T3*'Points System'!$E$14)</f>
        <v>631.69999999999982</v>
      </c>
      <c r="D3">
        <f>E3-$A$134</f>
        <v>3.4904086637483704</v>
      </c>
      <c r="E3">
        <f>(C3-$A$132)/$A$130</f>
        <v>2.3454578965640525</v>
      </c>
      <c r="F3">
        <f>IF(G3&gt;14,C3/G3,0)</f>
        <v>19.587596899224799</v>
      </c>
      <c r="G3">
        <v>32.25</v>
      </c>
      <c r="H3">
        <v>212.54</v>
      </c>
      <c r="I3">
        <v>15.31</v>
      </c>
      <c r="J3">
        <v>8.52</v>
      </c>
      <c r="K3">
        <v>247.97</v>
      </c>
      <c r="L3">
        <v>48.07</v>
      </c>
      <c r="M3">
        <v>171.33</v>
      </c>
      <c r="N3">
        <v>68.44</v>
      </c>
      <c r="O3">
        <v>0</v>
      </c>
      <c r="P3">
        <v>22.2</v>
      </c>
      <c r="Q3">
        <v>5.9</v>
      </c>
      <c r="R3">
        <v>20.170000000000002</v>
      </c>
      <c r="S3">
        <v>2</v>
      </c>
      <c r="T3">
        <v>1.5</v>
      </c>
      <c r="U3">
        <f>(N3*9)/H3</f>
        <v>2.8980897713371605</v>
      </c>
      <c r="V3">
        <f>(L3+M3)/H3</f>
        <v>1.0322762774066059</v>
      </c>
    </row>
    <row r="4" spans="1:22">
      <c r="A4" t="s">
        <v>341</v>
      </c>
      <c r="B4" t="s">
        <v>501</v>
      </c>
      <c r="C4">
        <f>(H4*'Points System'!$E$6)+(I4*'Points System'!$E$2)+(J4*'Points System'!$E$3)+(K4*'Points System'!$E$7)+(L4*'Points System'!$E$8)+(M4*'Points System'!$E$10)+(N4*'Points System'!$E$9)+(O4*'Points System'!$E$4)+(P4*'Points System'!$E$12)+(Q4*'Points System'!$E$17)+(R4*'Points System'!$E$22)+(S4*'Points System'!$E$13)+(T4*'Points System'!$E$14)</f>
        <v>602.65000000000009</v>
      </c>
      <c r="D4">
        <f>E4-$A$134</f>
        <v>3.1317246930317224</v>
      </c>
      <c r="E4">
        <f>(C4-$A$132)/$A$130</f>
        <v>1.9867739258474044</v>
      </c>
      <c r="F4">
        <f>IF(G4&gt;14,C4/G4,0)</f>
        <v>19.67515507672217</v>
      </c>
      <c r="G4">
        <v>30.63</v>
      </c>
      <c r="H4">
        <v>203.36</v>
      </c>
      <c r="I4">
        <v>13.85</v>
      </c>
      <c r="J4">
        <v>8.8699999999999992</v>
      </c>
      <c r="K4">
        <v>245.86</v>
      </c>
      <c r="L4">
        <v>44.6</v>
      </c>
      <c r="M4">
        <v>166.04</v>
      </c>
      <c r="N4">
        <v>67.55</v>
      </c>
      <c r="O4">
        <v>0</v>
      </c>
      <c r="P4">
        <v>21.6</v>
      </c>
      <c r="Q4">
        <v>10.3</v>
      </c>
      <c r="R4">
        <v>20.329999999999998</v>
      </c>
      <c r="S4">
        <v>1.5</v>
      </c>
      <c r="T4">
        <v>0</v>
      </c>
      <c r="U4">
        <f>(N4*9)/H4</f>
        <v>2.9895259638080245</v>
      </c>
      <c r="V4">
        <f>(L4+M4)/H4</f>
        <v>1.0357985837922894</v>
      </c>
    </row>
    <row r="5" spans="1:22">
      <c r="A5" t="s">
        <v>437</v>
      </c>
      <c r="B5" t="s">
        <v>501</v>
      </c>
      <c r="C5">
        <f>(H5*'Points System'!$E$6)+(I5*'Points System'!$E$2)+(J5*'Points System'!$E$3)+(K5*'Points System'!$E$7)+(L5*'Points System'!$E$8)+(M5*'Points System'!$E$10)+(N5*'Points System'!$E$9)+(O5*'Points System'!$E$4)+(P5*'Points System'!$E$12)+(Q5*'Points System'!$E$17)+(R5*'Points System'!$E$22)+(S5*'Points System'!$E$13)+(T5*'Points System'!$E$14)</f>
        <v>586.53</v>
      </c>
      <c r="D5">
        <f>E5-$A$134</f>
        <v>2.9326890438767323</v>
      </c>
      <c r="E5">
        <f>(C5-$A$132)/$A$130</f>
        <v>1.7877382766924141</v>
      </c>
      <c r="F5">
        <f>IF(G5&gt;14,C5/G5,0)</f>
        <v>18.254901960784313</v>
      </c>
      <c r="G5">
        <v>32.130000000000003</v>
      </c>
      <c r="H5">
        <v>210.26</v>
      </c>
      <c r="I5">
        <v>15.4</v>
      </c>
      <c r="J5">
        <v>9.51</v>
      </c>
      <c r="K5">
        <v>218.94</v>
      </c>
      <c r="L5">
        <v>46.71</v>
      </c>
      <c r="M5">
        <v>176.84</v>
      </c>
      <c r="N5">
        <v>69.09</v>
      </c>
      <c r="O5">
        <v>0</v>
      </c>
      <c r="P5">
        <v>21.77</v>
      </c>
      <c r="Q5">
        <v>6.7</v>
      </c>
      <c r="R5">
        <v>19.5</v>
      </c>
      <c r="S5">
        <v>2.5</v>
      </c>
      <c r="T5">
        <v>1.5</v>
      </c>
      <c r="U5">
        <f>(N5*9)/H5</f>
        <v>2.9573385332445548</v>
      </c>
      <c r="V5">
        <f>(L5+M5)/H5</f>
        <v>1.0632074574336536</v>
      </c>
    </row>
    <row r="6" spans="1:22">
      <c r="A6" t="s">
        <v>390</v>
      </c>
      <c r="B6" t="s">
        <v>501</v>
      </c>
      <c r="C6">
        <f>(H6*'Points System'!$E$6)+(I6*'Points System'!$E$2)+(J6*'Points System'!$E$3)+(K6*'Points System'!$E$7)+(L6*'Points System'!$E$8)+(M6*'Points System'!$E$10)+(N6*'Points System'!$E$9)+(O6*'Points System'!$E$4)+(P6*'Points System'!$E$12)+(Q6*'Points System'!$E$17)+(R6*'Points System'!$E$22)+(S6*'Points System'!$E$13)+(T6*'Points System'!$E$14)</f>
        <v>580.99</v>
      </c>
      <c r="D6">
        <f>E6-$A$134</f>
        <v>2.8642859733855017</v>
      </c>
      <c r="E6">
        <f>(C6-$A$132)/$A$130</f>
        <v>1.719335206201184</v>
      </c>
      <c r="F6">
        <f>IF(G6&gt;14,C6/G6,0)</f>
        <v>18.08247743541861</v>
      </c>
      <c r="G6">
        <v>32.130000000000003</v>
      </c>
      <c r="H6">
        <v>202.17</v>
      </c>
      <c r="I6">
        <v>15.46</v>
      </c>
      <c r="J6">
        <v>7.71</v>
      </c>
      <c r="K6">
        <v>210.77</v>
      </c>
      <c r="L6">
        <v>54.05</v>
      </c>
      <c r="M6">
        <v>157.52000000000001</v>
      </c>
      <c r="N6">
        <v>63.47</v>
      </c>
      <c r="O6">
        <v>0</v>
      </c>
      <c r="P6">
        <v>22.43</v>
      </c>
      <c r="Q6">
        <v>6.5</v>
      </c>
      <c r="R6">
        <v>13.33</v>
      </c>
      <c r="S6">
        <v>2.25</v>
      </c>
      <c r="T6">
        <v>2</v>
      </c>
      <c r="U6">
        <f>(N6*9)/H6</f>
        <v>2.8254933966463871</v>
      </c>
      <c r="V6">
        <f>(L6+M6)/H6</f>
        <v>1.0464955235692734</v>
      </c>
    </row>
    <row r="7" spans="1:22">
      <c r="A7" t="s">
        <v>358</v>
      </c>
      <c r="B7" t="s">
        <v>501</v>
      </c>
      <c r="C7">
        <f>(H7*'Points System'!$E$6)+(I7*'Points System'!$E$2)+(J7*'Points System'!$E$3)+(K7*'Points System'!$E$7)+(L7*'Points System'!$E$8)+(M7*'Points System'!$E$10)+(N7*'Points System'!$E$9)+(O7*'Points System'!$E$4)+(P7*'Points System'!$E$12)+(Q7*'Points System'!$E$17)+(R7*'Points System'!$E$22)+(S7*'Points System'!$E$13)+(T7*'Points System'!$E$14)</f>
        <v>580.55999999999995</v>
      </c>
      <c r="D7">
        <f>E7-$A$134</f>
        <v>2.8589767097914165</v>
      </c>
      <c r="E7">
        <f>(C7-$A$132)/$A$130</f>
        <v>1.7140259426070985</v>
      </c>
      <c r="F7">
        <f>IF(G7&gt;14,C7/G7,0)</f>
        <v>18.50095602294455</v>
      </c>
      <c r="G7">
        <v>31.38</v>
      </c>
      <c r="H7">
        <v>212.18</v>
      </c>
      <c r="I7">
        <v>14.95</v>
      </c>
      <c r="J7">
        <v>8.24</v>
      </c>
      <c r="K7">
        <v>217.65</v>
      </c>
      <c r="L7">
        <v>42.25</v>
      </c>
      <c r="M7">
        <v>191.63</v>
      </c>
      <c r="N7">
        <v>73.3</v>
      </c>
      <c r="O7">
        <v>0</v>
      </c>
      <c r="P7">
        <v>21.37</v>
      </c>
      <c r="Q7">
        <v>5.0999999999999996</v>
      </c>
      <c r="R7">
        <v>19.829999999999998</v>
      </c>
      <c r="S7">
        <v>2.25</v>
      </c>
      <c r="T7">
        <v>1</v>
      </c>
      <c r="U7">
        <f>(N7*9)/H7</f>
        <v>3.1091526062776884</v>
      </c>
      <c r="V7">
        <f>(L7+M7)/H7</f>
        <v>1.1022716561410122</v>
      </c>
    </row>
    <row r="8" spans="1:22">
      <c r="A8" t="s">
        <v>350</v>
      </c>
      <c r="B8" t="s">
        <v>501</v>
      </c>
      <c r="C8">
        <f>(H8*'Points System'!$E$6)+(I8*'Points System'!$E$2)+(J8*'Points System'!$E$3)+(K8*'Points System'!$E$7)+(L8*'Points System'!$E$8)+(M8*'Points System'!$E$10)+(N8*'Points System'!$E$9)+(O8*'Points System'!$E$4)+(P8*'Points System'!$E$12)+(Q8*'Points System'!$E$17)+(R8*'Points System'!$E$22)+(S8*'Points System'!$E$13)+(T8*'Points System'!$E$14)</f>
        <v>563.92999999999995</v>
      </c>
      <c r="D8">
        <f>E8-$A$134</f>
        <v>2.6536440270713504</v>
      </c>
      <c r="E8">
        <f>(C8-$A$132)/$A$130</f>
        <v>1.5086932598870324</v>
      </c>
      <c r="F8">
        <f>IF(G8&gt;14,C8/G8,0)</f>
        <v>17.902539682539683</v>
      </c>
      <c r="G8">
        <v>31.5</v>
      </c>
      <c r="H8">
        <v>208.72</v>
      </c>
      <c r="I8">
        <v>13.4</v>
      </c>
      <c r="J8">
        <v>10.11</v>
      </c>
      <c r="K8">
        <v>225.52</v>
      </c>
      <c r="L8">
        <v>45.83</v>
      </c>
      <c r="M8">
        <v>183.86</v>
      </c>
      <c r="N8">
        <v>74.510000000000005</v>
      </c>
      <c r="O8">
        <v>0</v>
      </c>
      <c r="P8">
        <v>19.97</v>
      </c>
      <c r="Q8">
        <v>7.6</v>
      </c>
      <c r="R8">
        <v>19.329999999999998</v>
      </c>
      <c r="S8">
        <v>2.25</v>
      </c>
      <c r="T8">
        <v>0</v>
      </c>
      <c r="U8">
        <f>(N8*9)/H8</f>
        <v>3.2128689152932162</v>
      </c>
      <c r="V8">
        <f>(L8+M8)/H8</f>
        <v>1.1004695285550019</v>
      </c>
    </row>
    <row r="9" spans="1:22">
      <c r="A9" t="s">
        <v>474</v>
      </c>
      <c r="B9" t="s">
        <v>501</v>
      </c>
      <c r="C9">
        <f>(H9*'Points System'!$E$6)+(I9*'Points System'!$E$2)+(J9*'Points System'!$E$3)+(K9*'Points System'!$E$7)+(L9*'Points System'!$E$8)+(M9*'Points System'!$E$10)+(N9*'Points System'!$E$9)+(O9*'Points System'!$E$4)+(P9*'Points System'!$E$12)+(Q9*'Points System'!$E$17)+(R9*'Points System'!$E$22)+(S9*'Points System'!$E$13)+(T9*'Points System'!$E$14)</f>
        <v>547.95999999999992</v>
      </c>
      <c r="D9">
        <f>E9-$A$134</f>
        <v>2.4564604466119722</v>
      </c>
      <c r="E9">
        <f>(C9-$A$132)/$A$130</f>
        <v>1.3115096794276544</v>
      </c>
      <c r="F9">
        <f>IF(G9&gt;14,C9/G9,0)</f>
        <v>18.733675213675212</v>
      </c>
      <c r="G9">
        <v>29.25</v>
      </c>
      <c r="H9">
        <v>188.37</v>
      </c>
      <c r="I9">
        <v>15.86</v>
      </c>
      <c r="J9">
        <v>8.4700000000000006</v>
      </c>
      <c r="K9">
        <v>212.03</v>
      </c>
      <c r="L9">
        <v>50.58</v>
      </c>
      <c r="M9">
        <v>150.69999999999999</v>
      </c>
      <c r="N9">
        <v>64.849999999999994</v>
      </c>
      <c r="O9">
        <v>0</v>
      </c>
      <c r="P9">
        <v>16.43</v>
      </c>
      <c r="Q9">
        <v>5.2</v>
      </c>
      <c r="R9">
        <v>15.83</v>
      </c>
      <c r="S9">
        <v>1</v>
      </c>
      <c r="T9">
        <v>0</v>
      </c>
      <c r="U9">
        <f>(N9*9)/H9</f>
        <v>3.0984233158146202</v>
      </c>
      <c r="V9">
        <f>(L9+M9)/H9</f>
        <v>1.0685353294048945</v>
      </c>
    </row>
    <row r="10" spans="1:22">
      <c r="A10" t="s">
        <v>500</v>
      </c>
      <c r="B10" t="s">
        <v>501</v>
      </c>
      <c r="C10">
        <f>(H10*'Points System'!$E$6)+(I10*'Points System'!$E$2)+(J10*'Points System'!$E$3)+(K10*'Points System'!$E$7)+(L10*'Points System'!$E$8)+(M10*'Points System'!$E$10)+(N10*'Points System'!$E$9)+(O10*'Points System'!$E$4)+(P10*'Points System'!$E$12)+(Q10*'Points System'!$E$17)+(R10*'Points System'!$E$22)+(S10*'Points System'!$E$13)+(T10*'Points System'!$E$14)</f>
        <v>542.97</v>
      </c>
      <c r="D10">
        <f>E10-$A$134</f>
        <v>2.3948482946713163</v>
      </c>
      <c r="E10">
        <f>(C10-$A$132)/$A$130</f>
        <v>1.2498975274869983</v>
      </c>
      <c r="F10">
        <f>IF(G10&gt;14,C10/G10,0)</f>
        <v>17.237142857142857</v>
      </c>
      <c r="G10">
        <v>31.5</v>
      </c>
      <c r="H10">
        <v>202.14</v>
      </c>
      <c r="I10">
        <v>14.68</v>
      </c>
      <c r="J10">
        <v>7.96</v>
      </c>
      <c r="K10">
        <v>189.34</v>
      </c>
      <c r="L10">
        <v>45.55</v>
      </c>
      <c r="M10">
        <v>175.6</v>
      </c>
      <c r="N10">
        <v>65.239999999999995</v>
      </c>
      <c r="O10">
        <v>0</v>
      </c>
      <c r="P10">
        <v>23.7</v>
      </c>
      <c r="Q10">
        <v>6.1</v>
      </c>
      <c r="R10">
        <v>17.670000000000002</v>
      </c>
      <c r="S10">
        <v>1</v>
      </c>
      <c r="T10">
        <v>0</v>
      </c>
      <c r="U10">
        <f>(N10*9)/H10</f>
        <v>2.9047195013357081</v>
      </c>
      <c r="V10">
        <f>(L10+M10)/H10</f>
        <v>1.0940437320668843</v>
      </c>
    </row>
    <row r="11" spans="1:22">
      <c r="A11" t="s">
        <v>370</v>
      </c>
      <c r="B11" t="s">
        <v>501</v>
      </c>
      <c r="C11">
        <f>(H11*'Points System'!$E$6)+(I11*'Points System'!$E$2)+(J11*'Points System'!$E$3)+(K11*'Points System'!$E$7)+(L11*'Points System'!$E$8)+(M11*'Points System'!$E$10)+(N11*'Points System'!$E$9)+(O11*'Points System'!$E$4)+(P11*'Points System'!$E$12)+(Q11*'Points System'!$E$17)+(R11*'Points System'!$E$22)+(S11*'Points System'!$E$13)+(T11*'Points System'!$E$14)</f>
        <v>533.68000000000018</v>
      </c>
      <c r="D11">
        <f>E11-$A$134</f>
        <v>2.2801435067898144</v>
      </c>
      <c r="E11">
        <f>(C11-$A$132)/$A$130</f>
        <v>1.1351927396054962</v>
      </c>
      <c r="F11">
        <f>IF(G11&gt;14,C11/G11,0)</f>
        <v>16.872589313942466</v>
      </c>
      <c r="G11">
        <v>31.63</v>
      </c>
      <c r="H11">
        <v>202.78</v>
      </c>
      <c r="I11">
        <v>14.17</v>
      </c>
      <c r="J11">
        <v>9.2200000000000006</v>
      </c>
      <c r="K11">
        <v>200.33</v>
      </c>
      <c r="L11">
        <v>51.56</v>
      </c>
      <c r="M11">
        <v>175.76</v>
      </c>
      <c r="N11">
        <v>72.42</v>
      </c>
      <c r="O11">
        <v>0</v>
      </c>
      <c r="P11">
        <v>20.13</v>
      </c>
      <c r="Q11">
        <v>6.3</v>
      </c>
      <c r="R11">
        <v>18</v>
      </c>
      <c r="S11">
        <v>1</v>
      </c>
      <c r="T11">
        <v>1</v>
      </c>
      <c r="U11">
        <f>(N11*9)/H11</f>
        <v>3.2142223098924942</v>
      </c>
      <c r="V11">
        <f>(L11+M11)/H11</f>
        <v>1.1210178518591576</v>
      </c>
    </row>
    <row r="12" spans="1:22">
      <c r="A12" t="s">
        <v>352</v>
      </c>
      <c r="B12" t="s">
        <v>501</v>
      </c>
      <c r="C12">
        <f>(H12*'Points System'!$E$6)+(I12*'Points System'!$E$2)+(J12*'Points System'!$E$3)+(K12*'Points System'!$E$7)+(L12*'Points System'!$E$8)+(M12*'Points System'!$E$10)+(N12*'Points System'!$E$9)+(O12*'Points System'!$E$4)+(P12*'Points System'!$E$12)+(Q12*'Points System'!$E$17)+(R12*'Points System'!$E$22)+(S12*'Points System'!$E$13)+(T12*'Points System'!$E$14)</f>
        <v>522.62999999999988</v>
      </c>
      <c r="D12">
        <f>E12-$A$134</f>
        <v>2.1437077795464714</v>
      </c>
      <c r="E12">
        <f>(C12-$A$132)/$A$130</f>
        <v>0.99875701236215342</v>
      </c>
      <c r="F12">
        <f>IF(G12&gt;14,C12/G12,0)</f>
        <v>16.654875717017205</v>
      </c>
      <c r="G12">
        <v>31.38</v>
      </c>
      <c r="H12">
        <v>209.04</v>
      </c>
      <c r="I12">
        <v>14.66</v>
      </c>
      <c r="J12">
        <v>9.07</v>
      </c>
      <c r="K12">
        <v>184.26</v>
      </c>
      <c r="L12">
        <v>52.58</v>
      </c>
      <c r="M12">
        <v>191.61</v>
      </c>
      <c r="N12">
        <v>72.510000000000005</v>
      </c>
      <c r="O12">
        <v>0</v>
      </c>
      <c r="P12">
        <v>22.03</v>
      </c>
      <c r="Q12">
        <v>6</v>
      </c>
      <c r="R12">
        <v>17.829999999999998</v>
      </c>
      <c r="S12">
        <v>2.5</v>
      </c>
      <c r="T12">
        <v>1</v>
      </c>
      <c r="U12">
        <f>(N12*9)/H12</f>
        <v>3.1218427095292771</v>
      </c>
      <c r="V12">
        <f>(L12+M12)/H12</f>
        <v>1.1681496364332185</v>
      </c>
    </row>
    <row r="13" spans="1:22">
      <c r="A13" t="s">
        <v>388</v>
      </c>
      <c r="B13" t="s">
        <v>501</v>
      </c>
      <c r="C13">
        <f>(H13*'Points System'!$E$6)+(I13*'Points System'!$E$2)+(J13*'Points System'!$E$3)+(K13*'Points System'!$E$7)+(L13*'Points System'!$E$8)+(M13*'Points System'!$E$10)+(N13*'Points System'!$E$9)+(O13*'Points System'!$E$4)+(P13*'Points System'!$E$12)+(Q13*'Points System'!$E$17)+(R13*'Points System'!$E$22)+(S13*'Points System'!$E$13)+(T13*'Points System'!$E$14)</f>
        <v>516.8399999999998</v>
      </c>
      <c r="D13">
        <f>E13-$A$134</f>
        <v>2.0722179278958883</v>
      </c>
      <c r="E13">
        <f>(C13-$A$132)/$A$130</f>
        <v>0.92726716071157023</v>
      </c>
      <c r="F13">
        <f>IF(G13&gt;14,C13/G13,0)</f>
        <v>16.807804878048774</v>
      </c>
      <c r="G13">
        <v>30.75</v>
      </c>
      <c r="H13">
        <v>190.2</v>
      </c>
      <c r="I13">
        <v>13.05</v>
      </c>
      <c r="J13">
        <v>8.7899999999999991</v>
      </c>
      <c r="K13">
        <v>197.4</v>
      </c>
      <c r="L13">
        <v>48.13</v>
      </c>
      <c r="M13">
        <v>160.21</v>
      </c>
      <c r="N13">
        <v>64.12</v>
      </c>
      <c r="O13">
        <v>0</v>
      </c>
      <c r="P13">
        <v>21.73</v>
      </c>
      <c r="Q13">
        <v>4.7</v>
      </c>
      <c r="R13">
        <v>15.33</v>
      </c>
      <c r="S13">
        <v>1</v>
      </c>
      <c r="T13">
        <v>0</v>
      </c>
      <c r="U13">
        <f>(N13*9)/H13</f>
        <v>3.0340694006309152</v>
      </c>
      <c r="V13">
        <f>(L13+M13)/H13</f>
        <v>1.0953732912723451</v>
      </c>
    </row>
    <row r="14" spans="1:22">
      <c r="A14" t="s">
        <v>413</v>
      </c>
      <c r="B14" t="s">
        <v>501</v>
      </c>
      <c r="C14">
        <f>(H14*'Points System'!$E$6)+(I14*'Points System'!$E$2)+(J14*'Points System'!$E$3)+(K14*'Points System'!$E$7)+(L14*'Points System'!$E$8)+(M14*'Points System'!$E$10)+(N14*'Points System'!$E$9)+(O14*'Points System'!$E$4)+(P14*'Points System'!$E$12)+(Q14*'Points System'!$E$17)+(R14*'Points System'!$E$22)+(S14*'Points System'!$E$13)+(T14*'Points System'!$E$14)</f>
        <v>510.15000000000009</v>
      </c>
      <c r="D14">
        <f>E14-$A$134</f>
        <v>1.989615664071644</v>
      </c>
      <c r="E14">
        <f>(C14-$A$132)/$A$130</f>
        <v>0.84466489688732593</v>
      </c>
      <c r="F14">
        <f>IF(G14&gt;14,C14/G14,0)</f>
        <v>16.128675308251662</v>
      </c>
      <c r="G14">
        <v>31.63</v>
      </c>
      <c r="H14">
        <v>199.47</v>
      </c>
      <c r="I14">
        <v>13.18</v>
      </c>
      <c r="J14">
        <v>9.76</v>
      </c>
      <c r="K14">
        <v>197.62</v>
      </c>
      <c r="L14">
        <v>50.02</v>
      </c>
      <c r="M14">
        <v>179.68</v>
      </c>
      <c r="N14">
        <v>73.28</v>
      </c>
      <c r="O14">
        <v>0</v>
      </c>
      <c r="P14">
        <v>20.73</v>
      </c>
      <c r="Q14">
        <v>6.3</v>
      </c>
      <c r="R14">
        <v>17</v>
      </c>
      <c r="S14">
        <v>1</v>
      </c>
      <c r="T14">
        <v>1</v>
      </c>
      <c r="U14">
        <f>(N14*9)/H14</f>
        <v>3.3063618589261541</v>
      </c>
      <c r="V14">
        <f>(L14+M14)/H14</f>
        <v>1.1515516117711937</v>
      </c>
    </row>
    <row r="15" spans="1:22">
      <c r="A15" t="s">
        <v>375</v>
      </c>
      <c r="B15" t="s">
        <v>501</v>
      </c>
      <c r="C15">
        <f>(H15*'Points System'!$E$6)+(I15*'Points System'!$E$2)+(J15*'Points System'!$E$3)+(K15*'Points System'!$E$7)+(L15*'Points System'!$E$8)+(M15*'Points System'!$E$10)+(N15*'Points System'!$E$9)+(O15*'Points System'!$E$4)+(P15*'Points System'!$E$12)+(Q15*'Points System'!$E$17)+(R15*'Points System'!$E$22)+(S15*'Points System'!$E$13)+(T15*'Points System'!$E$14)</f>
        <v>508.53</v>
      </c>
      <c r="D15">
        <f>E15-$A$134</f>
        <v>1.9696133221590444</v>
      </c>
      <c r="E15">
        <f>(C15-$A$132)/$A$130</f>
        <v>0.8246625549747264</v>
      </c>
      <c r="F15">
        <f>IF(G15&gt;14,C15/G15,0)</f>
        <v>16.467940414507773</v>
      </c>
      <c r="G15">
        <v>30.88</v>
      </c>
      <c r="H15">
        <v>193.4</v>
      </c>
      <c r="I15">
        <v>15.13</v>
      </c>
      <c r="J15">
        <v>9.1</v>
      </c>
      <c r="K15">
        <v>198.51</v>
      </c>
      <c r="L15">
        <v>52.1</v>
      </c>
      <c r="M15">
        <v>175.89</v>
      </c>
      <c r="N15">
        <v>72.34</v>
      </c>
      <c r="O15">
        <v>0</v>
      </c>
      <c r="P15">
        <v>21.23</v>
      </c>
      <c r="Q15">
        <v>8.4</v>
      </c>
      <c r="R15">
        <v>14.5</v>
      </c>
      <c r="S15">
        <v>1</v>
      </c>
      <c r="T15">
        <v>0</v>
      </c>
      <c r="U15">
        <f>(N15*9)/H15</f>
        <v>3.3663908996897622</v>
      </c>
      <c r="V15">
        <f>(L15+M15)/H15</f>
        <v>1.1788521199586348</v>
      </c>
    </row>
    <row r="16" spans="1:22">
      <c r="A16" t="s">
        <v>338</v>
      </c>
      <c r="B16" t="s">
        <v>501</v>
      </c>
      <c r="C16">
        <f>(H16*'Points System'!$E$6)+(I16*'Points System'!$E$2)+(J16*'Points System'!$E$3)+(K16*'Points System'!$E$7)+(L16*'Points System'!$E$8)+(M16*'Points System'!$E$10)+(N16*'Points System'!$E$9)+(O16*'Points System'!$E$4)+(P16*'Points System'!$E$12)+(Q16*'Points System'!$E$17)+(R16*'Points System'!$E$22)+(S16*'Points System'!$E$13)+(T16*'Points System'!$E$14)</f>
        <v>507.73999999999984</v>
      </c>
      <c r="D16">
        <f>E16-$A$134</f>
        <v>1.9598590936954918</v>
      </c>
      <c r="E16">
        <f>(C16-$A$132)/$A$130</f>
        <v>0.81490832651117384</v>
      </c>
      <c r="F16">
        <f>IF(G16&gt;14,C16/G16,0)</f>
        <v>15.560527122280105</v>
      </c>
      <c r="G16">
        <v>32.630000000000003</v>
      </c>
      <c r="H16">
        <v>197.48</v>
      </c>
      <c r="I16">
        <v>12.41</v>
      </c>
      <c r="J16">
        <v>10.119999999999999</v>
      </c>
      <c r="K16">
        <v>208.14</v>
      </c>
      <c r="L16">
        <v>62.95</v>
      </c>
      <c r="M16">
        <v>168.38</v>
      </c>
      <c r="N16">
        <v>72.959999999999994</v>
      </c>
      <c r="O16">
        <v>0</v>
      </c>
      <c r="P16">
        <v>18.170000000000002</v>
      </c>
      <c r="Q16">
        <v>6.4</v>
      </c>
      <c r="R16">
        <v>18.170000000000002</v>
      </c>
      <c r="S16">
        <v>1</v>
      </c>
      <c r="T16">
        <v>1</v>
      </c>
      <c r="U16">
        <f>(N16*9)/H16</f>
        <v>3.3250962122746608</v>
      </c>
      <c r="V16">
        <f>(L16+M16)/H16</f>
        <v>1.1714097630139761</v>
      </c>
    </row>
    <row r="17" spans="1:22">
      <c r="A17" t="s">
        <v>331</v>
      </c>
      <c r="B17" t="s">
        <v>501</v>
      </c>
      <c r="C17">
        <f>(H17*'Points System'!$E$6)+(I17*'Points System'!$E$2)+(J17*'Points System'!$E$3)+(K17*'Points System'!$E$7)+(L17*'Points System'!$E$8)+(M17*'Points System'!$E$10)+(N17*'Points System'!$E$9)+(O17*'Points System'!$E$4)+(P17*'Points System'!$E$12)+(Q17*'Points System'!$E$17)+(R17*'Points System'!$E$22)+(S17*'Points System'!$E$13)+(T17*'Points System'!$E$14)</f>
        <v>503.53999999999985</v>
      </c>
      <c r="D17">
        <f>E17-$A$134</f>
        <v>1.9080011702183857</v>
      </c>
      <c r="E17">
        <f>(C17-$A$132)/$A$130</f>
        <v>0.76305040303406768</v>
      </c>
      <c r="F17">
        <f>IF(G17&gt;14,C17/G17,0)</f>
        <v>16.784666666666663</v>
      </c>
      <c r="G17">
        <v>30</v>
      </c>
      <c r="H17">
        <v>181.34</v>
      </c>
      <c r="I17">
        <v>14.46</v>
      </c>
      <c r="J17">
        <v>9.27</v>
      </c>
      <c r="K17">
        <v>198.15</v>
      </c>
      <c r="L17">
        <v>44.5</v>
      </c>
      <c r="M17">
        <v>154.11000000000001</v>
      </c>
      <c r="N17">
        <v>65.97</v>
      </c>
      <c r="O17">
        <v>0</v>
      </c>
      <c r="P17">
        <v>16.899999999999999</v>
      </c>
      <c r="Q17">
        <v>6.2</v>
      </c>
      <c r="R17">
        <v>16.170000000000002</v>
      </c>
      <c r="S17">
        <v>2.25</v>
      </c>
      <c r="T17">
        <v>1</v>
      </c>
      <c r="U17">
        <f>(N17*9)/H17</f>
        <v>3.2741259512517922</v>
      </c>
      <c r="V17">
        <f>(L17+M17)/H17</f>
        <v>1.0952354692842174</v>
      </c>
    </row>
    <row r="18" spans="1:22">
      <c r="A18" t="s">
        <v>446</v>
      </c>
      <c r="B18" t="s">
        <v>501</v>
      </c>
      <c r="C18">
        <f>(H18*'Points System'!$E$6)+(I18*'Points System'!$E$2)+(J18*'Points System'!$E$3)+(K18*'Points System'!$E$7)+(L18*'Points System'!$E$8)+(M18*'Points System'!$E$10)+(N18*'Points System'!$E$9)+(O18*'Points System'!$E$4)+(P18*'Points System'!$E$12)+(Q18*'Points System'!$E$17)+(R18*'Points System'!$E$22)+(S18*'Points System'!$E$13)+(T18*'Points System'!$E$14)</f>
        <v>501.54</v>
      </c>
      <c r="D18">
        <f>E18-$A$134</f>
        <v>1.8833069209435753</v>
      </c>
      <c r="E18">
        <f>(C18-$A$132)/$A$130</f>
        <v>0.73835615375925723</v>
      </c>
      <c r="F18">
        <f>IF(G18&gt;14,C18/G18,0)</f>
        <v>17.517988124345095</v>
      </c>
      <c r="G18">
        <v>28.63</v>
      </c>
      <c r="H18">
        <v>183.87</v>
      </c>
      <c r="I18">
        <v>12.12</v>
      </c>
      <c r="J18">
        <v>8.07</v>
      </c>
      <c r="K18">
        <v>186.47</v>
      </c>
      <c r="L18">
        <v>40.56</v>
      </c>
      <c r="M18">
        <v>153.91999999999999</v>
      </c>
      <c r="N18">
        <v>62.31</v>
      </c>
      <c r="O18">
        <v>0</v>
      </c>
      <c r="P18">
        <v>19.53</v>
      </c>
      <c r="Q18">
        <v>5.8</v>
      </c>
      <c r="R18">
        <v>15.17</v>
      </c>
      <c r="S18">
        <v>1</v>
      </c>
      <c r="T18">
        <v>0</v>
      </c>
      <c r="U18">
        <f>(N18*9)/H18</f>
        <v>3.0499265785609397</v>
      </c>
      <c r="V18">
        <f>(L18+M18)/H18</f>
        <v>1.0577038124762059</v>
      </c>
    </row>
    <row r="19" spans="1:22">
      <c r="A19" t="s">
        <v>412</v>
      </c>
      <c r="B19" t="s">
        <v>501</v>
      </c>
      <c r="C19">
        <f>(H19*'Points System'!$E$6)+(I19*'Points System'!$E$2)+(J19*'Points System'!$E$3)+(K19*'Points System'!$E$7)+(L19*'Points System'!$E$8)+(M19*'Points System'!$E$10)+(N19*'Points System'!$E$9)+(O19*'Points System'!$E$4)+(P19*'Points System'!$E$12)+(Q19*'Points System'!$E$17)+(R19*'Points System'!$E$22)+(S19*'Points System'!$E$13)+(T19*'Points System'!$E$14)</f>
        <v>499.43999999999994</v>
      </c>
      <c r="D19">
        <f>E19-$A$134</f>
        <v>1.8573779592050212</v>
      </c>
      <c r="E19">
        <f>(C19-$A$132)/$A$130</f>
        <v>0.71242719202070315</v>
      </c>
      <c r="F19">
        <f>IF(G19&gt;14,C19/G19,0)</f>
        <v>16.305582761998039</v>
      </c>
      <c r="G19">
        <v>30.63</v>
      </c>
      <c r="H19">
        <v>198.62</v>
      </c>
      <c r="I19">
        <v>13.38</v>
      </c>
      <c r="J19">
        <v>9.92</v>
      </c>
      <c r="K19">
        <v>180.58</v>
      </c>
      <c r="L19">
        <v>50.82</v>
      </c>
      <c r="M19">
        <v>172.83</v>
      </c>
      <c r="N19">
        <v>70.650000000000006</v>
      </c>
      <c r="O19">
        <v>0</v>
      </c>
      <c r="P19">
        <v>20.93</v>
      </c>
      <c r="Q19">
        <v>8.4</v>
      </c>
      <c r="R19">
        <v>17.670000000000002</v>
      </c>
      <c r="S19">
        <v>2</v>
      </c>
      <c r="T19">
        <v>1.5</v>
      </c>
      <c r="U19">
        <f>(N19*9)/H19</f>
        <v>3.2013392407612526</v>
      </c>
      <c r="V19">
        <f>(L19+M19)/H19</f>
        <v>1.1260195347900515</v>
      </c>
    </row>
    <row r="20" spans="1:22">
      <c r="A20" t="s">
        <v>348</v>
      </c>
      <c r="B20" t="s">
        <v>501</v>
      </c>
      <c r="C20">
        <f>(H20*'Points System'!$E$6)+(I20*'Points System'!$E$2)+(J20*'Points System'!$E$3)+(K20*'Points System'!$E$7)+(L20*'Points System'!$E$8)+(M20*'Points System'!$E$10)+(N20*'Points System'!$E$9)+(O20*'Points System'!$E$4)+(P20*'Points System'!$E$12)+(Q20*'Points System'!$E$17)+(R20*'Points System'!$E$22)+(S20*'Points System'!$E$13)+(T20*'Points System'!$E$14)</f>
        <v>486.39</v>
      </c>
      <c r="D20">
        <f>E20-$A$134</f>
        <v>1.6962479826868702</v>
      </c>
      <c r="E20">
        <f>(C20-$A$132)/$A$130</f>
        <v>0.55129721550255217</v>
      </c>
      <c r="F20">
        <f>IF(G20&gt;14,C20/G20,0)</f>
        <v>15.377489724944672</v>
      </c>
      <c r="G20">
        <v>31.63</v>
      </c>
      <c r="H20">
        <v>201.33</v>
      </c>
      <c r="I20">
        <v>12.06</v>
      </c>
      <c r="J20">
        <v>9.16</v>
      </c>
      <c r="K20">
        <v>191.11</v>
      </c>
      <c r="L20">
        <v>56.85</v>
      </c>
      <c r="M20">
        <v>186.2</v>
      </c>
      <c r="N20">
        <v>80.16</v>
      </c>
      <c r="O20">
        <v>0</v>
      </c>
      <c r="P20">
        <v>21.1</v>
      </c>
      <c r="Q20">
        <v>8.1999999999999993</v>
      </c>
      <c r="R20">
        <v>21.5</v>
      </c>
      <c r="S20">
        <v>1</v>
      </c>
      <c r="T20">
        <v>1</v>
      </c>
      <c r="U20">
        <f>(N20*9)/H20</f>
        <v>3.5833705856057216</v>
      </c>
      <c r="V20">
        <f>(L20+M20)/H20</f>
        <v>1.2072219738737395</v>
      </c>
    </row>
    <row r="21" spans="1:22">
      <c r="A21" t="s">
        <v>473</v>
      </c>
      <c r="B21" t="s">
        <v>501</v>
      </c>
      <c r="C21">
        <f>(H21*'Points System'!$E$6)+(I21*'Points System'!$E$2)+(J21*'Points System'!$E$3)+(K21*'Points System'!$E$7)+(L21*'Points System'!$E$8)+(M21*'Points System'!$E$10)+(N21*'Points System'!$E$9)+(O21*'Points System'!$E$4)+(P21*'Points System'!$E$12)+(Q21*'Points System'!$E$17)+(R21*'Points System'!$E$22)+(S21*'Points System'!$E$13)+(T21*'Points System'!$E$14)</f>
        <v>477.41999999999996</v>
      </c>
      <c r="D21">
        <f>E21-$A$134</f>
        <v>1.5854942746893357</v>
      </c>
      <c r="E21">
        <f>(C21-$A$132)/$A$130</f>
        <v>0.4405435075050177</v>
      </c>
      <c r="F21">
        <f>IF(G21&gt;14,C21/G21,0)</f>
        <v>15.21414913957935</v>
      </c>
      <c r="G21">
        <v>31.38</v>
      </c>
      <c r="H21">
        <v>202.18</v>
      </c>
      <c r="I21">
        <v>12.98</v>
      </c>
      <c r="J21">
        <v>9.6300000000000008</v>
      </c>
      <c r="K21">
        <v>173.1</v>
      </c>
      <c r="L21">
        <v>62.14</v>
      </c>
      <c r="M21">
        <v>181.11</v>
      </c>
      <c r="N21">
        <v>75.72</v>
      </c>
      <c r="O21">
        <v>0</v>
      </c>
      <c r="P21">
        <v>20.87</v>
      </c>
      <c r="Q21">
        <v>5.0999999999999996</v>
      </c>
      <c r="R21">
        <v>17.170000000000002</v>
      </c>
      <c r="S21">
        <v>1.5</v>
      </c>
      <c r="T21">
        <v>1.5</v>
      </c>
      <c r="U21">
        <f>(N21*9)/H21</f>
        <v>3.3706598080917995</v>
      </c>
      <c r="V21">
        <f>(L21+M21)/H21</f>
        <v>1.2031358195667228</v>
      </c>
    </row>
    <row r="22" spans="1:22">
      <c r="A22" t="s">
        <v>356</v>
      </c>
      <c r="B22" t="s">
        <v>501</v>
      </c>
      <c r="C22">
        <f>(H22*'Points System'!$E$6)+(I22*'Points System'!$E$2)+(J22*'Points System'!$E$3)+(K22*'Points System'!$E$7)+(L22*'Points System'!$E$8)+(M22*'Points System'!$E$10)+(N22*'Points System'!$E$9)+(O22*'Points System'!$E$4)+(P22*'Points System'!$E$12)+(Q22*'Points System'!$E$17)+(R22*'Points System'!$E$22)+(S22*'Points System'!$E$13)+(T22*'Points System'!$E$14)</f>
        <v>463.45999999999992</v>
      </c>
      <c r="D22">
        <f>E22-$A$134</f>
        <v>1.413128414751144</v>
      </c>
      <c r="E22">
        <f>(C22-$A$132)/$A$130</f>
        <v>0.26817764756682599</v>
      </c>
      <c r="F22">
        <f>IF(G22&gt;14,C22/G22,0)</f>
        <v>15.195409836065572</v>
      </c>
      <c r="G22">
        <v>30.5</v>
      </c>
      <c r="H22">
        <v>181.44</v>
      </c>
      <c r="I22">
        <v>12.12</v>
      </c>
      <c r="J22">
        <v>9.7200000000000006</v>
      </c>
      <c r="K22">
        <v>192.92</v>
      </c>
      <c r="L22">
        <v>53.14</v>
      </c>
      <c r="M22">
        <v>160.36000000000001</v>
      </c>
      <c r="N22">
        <v>72.28</v>
      </c>
      <c r="O22">
        <v>0</v>
      </c>
      <c r="P22">
        <v>17</v>
      </c>
      <c r="Q22">
        <v>6</v>
      </c>
      <c r="R22">
        <v>22</v>
      </c>
      <c r="S22">
        <v>1</v>
      </c>
      <c r="T22">
        <v>0</v>
      </c>
      <c r="U22">
        <f>(N22*9)/H22</f>
        <v>3.5853174603174605</v>
      </c>
      <c r="V22">
        <f>(L22+M22)/H22</f>
        <v>1.1766975308641976</v>
      </c>
    </row>
    <row r="23" spans="1:22">
      <c r="A23" t="s">
        <v>457</v>
      </c>
      <c r="B23" t="s">
        <v>501</v>
      </c>
      <c r="C23">
        <f>(H23*'Points System'!$E$6)+(I23*'Points System'!$E$2)+(J23*'Points System'!$E$3)+(K23*'Points System'!$E$7)+(L23*'Points System'!$E$8)+(M23*'Points System'!$E$10)+(N23*'Points System'!$E$9)+(O23*'Points System'!$E$4)+(P23*'Points System'!$E$12)+(Q23*'Points System'!$E$17)+(R23*'Points System'!$E$22)+(S23*'Points System'!$E$13)+(T23*'Points System'!$E$14)</f>
        <v>456.82999999999981</v>
      </c>
      <c r="D23">
        <f>E23-$A$134</f>
        <v>1.3312669784051392</v>
      </c>
      <c r="E23">
        <f>(C23-$A$132)/$A$130</f>
        <v>0.18631621122082118</v>
      </c>
      <c r="F23">
        <f>IF(G23&gt;14,C23/G23,0)</f>
        <v>15.889739130434776</v>
      </c>
      <c r="G23">
        <v>28.75</v>
      </c>
      <c r="H23">
        <v>170.44</v>
      </c>
      <c r="I23">
        <v>10.8</v>
      </c>
      <c r="J23">
        <v>8.74</v>
      </c>
      <c r="K23">
        <v>186.41</v>
      </c>
      <c r="L23">
        <v>42.46</v>
      </c>
      <c r="M23">
        <v>145.72999999999999</v>
      </c>
      <c r="N23">
        <v>63.01</v>
      </c>
      <c r="O23">
        <v>0</v>
      </c>
      <c r="P23">
        <v>16.97</v>
      </c>
      <c r="Q23">
        <v>5.4</v>
      </c>
      <c r="R23">
        <v>18</v>
      </c>
      <c r="S23">
        <v>1</v>
      </c>
      <c r="T23">
        <v>0</v>
      </c>
      <c r="U23">
        <f>(N23*9)/H23</f>
        <v>3.3272119220840182</v>
      </c>
      <c r="V23">
        <f>(L23+M23)/H23</f>
        <v>1.1041422201361182</v>
      </c>
    </row>
    <row r="24" spans="1:22">
      <c r="A24" t="s">
        <v>421</v>
      </c>
      <c r="B24" t="s">
        <v>501</v>
      </c>
      <c r="C24">
        <f>(H24*'Points System'!$E$6)+(I24*'Points System'!$E$2)+(J24*'Points System'!$E$3)+(K24*'Points System'!$E$7)+(L24*'Points System'!$E$8)+(M24*'Points System'!$E$10)+(N24*'Points System'!$E$9)+(O24*'Points System'!$E$4)+(P24*'Points System'!$E$12)+(Q24*'Points System'!$E$17)+(R24*'Points System'!$E$22)+(S24*'Points System'!$E$13)+(T24*'Points System'!$E$14)</f>
        <v>455.24</v>
      </c>
      <c r="D24">
        <f>E24-$A$134</f>
        <v>1.3116350502316656</v>
      </c>
      <c r="E24">
        <f>(C24-$A$132)/$A$130</f>
        <v>0.16668428304734767</v>
      </c>
      <c r="F24">
        <f>IF(G24&gt;14,C24/G24,0)</f>
        <v>14.168689698101462</v>
      </c>
      <c r="G24">
        <v>32.130000000000003</v>
      </c>
      <c r="H24">
        <v>199.51</v>
      </c>
      <c r="I24">
        <v>11</v>
      </c>
      <c r="J24">
        <v>9.8800000000000008</v>
      </c>
      <c r="K24">
        <v>174.6</v>
      </c>
      <c r="L24">
        <v>48.97</v>
      </c>
      <c r="M24">
        <v>196.01</v>
      </c>
      <c r="N24">
        <v>78.510000000000005</v>
      </c>
      <c r="O24">
        <v>0</v>
      </c>
      <c r="P24">
        <v>20.6</v>
      </c>
      <c r="Q24">
        <v>5.9</v>
      </c>
      <c r="R24">
        <v>17.670000000000002</v>
      </c>
      <c r="S24">
        <v>1</v>
      </c>
      <c r="T24">
        <v>1</v>
      </c>
      <c r="U24">
        <f>(N24*9)/H24</f>
        <v>3.5416269861159844</v>
      </c>
      <c r="V24">
        <f>(L24+M24)/H24</f>
        <v>1.227908375520024</v>
      </c>
    </row>
    <row r="25" spans="1:22">
      <c r="A25" t="s">
        <v>398</v>
      </c>
      <c r="B25" t="s">
        <v>501</v>
      </c>
      <c r="C25">
        <f>(H25*'Points System'!$E$6)+(I25*'Points System'!$E$2)+(J25*'Points System'!$E$3)+(K25*'Points System'!$E$7)+(L25*'Points System'!$E$8)+(M25*'Points System'!$E$10)+(N25*'Points System'!$E$9)+(O25*'Points System'!$E$4)+(P25*'Points System'!$E$12)+(Q25*'Points System'!$E$17)+(R25*'Points System'!$E$22)+(S25*'Points System'!$E$13)+(T25*'Points System'!$E$14)</f>
        <v>449.58000000000004</v>
      </c>
      <c r="D25">
        <f>E25-$A$134</f>
        <v>1.2417503247839465</v>
      </c>
      <c r="E25">
        <f>(C25-$A$132)/$A$130</f>
        <v>9.6799557599628661E-2</v>
      </c>
      <c r="F25">
        <f>IF(G25&gt;14,C25/G25,0)</f>
        <v>14.442017346610989</v>
      </c>
      <c r="G25">
        <v>31.13</v>
      </c>
      <c r="H25">
        <v>201</v>
      </c>
      <c r="I25">
        <v>11.04</v>
      </c>
      <c r="J25">
        <v>11.03</v>
      </c>
      <c r="K25">
        <v>176.78</v>
      </c>
      <c r="L25">
        <v>50.53</v>
      </c>
      <c r="M25">
        <v>194.09</v>
      </c>
      <c r="N25">
        <v>85.63</v>
      </c>
      <c r="O25">
        <v>0</v>
      </c>
      <c r="P25">
        <v>18.13</v>
      </c>
      <c r="Q25">
        <v>8.6999999999999993</v>
      </c>
      <c r="R25">
        <v>20.329999999999998</v>
      </c>
      <c r="S25">
        <v>1.5</v>
      </c>
      <c r="T25">
        <v>1</v>
      </c>
      <c r="U25">
        <f>(N25*9)/H25</f>
        <v>3.8341791044776117</v>
      </c>
      <c r="V25">
        <f>(L25+M25)/H25</f>
        <v>1.2170149253731344</v>
      </c>
    </row>
    <row r="26" spans="1:22">
      <c r="A26" t="s">
        <v>374</v>
      </c>
      <c r="B26" t="s">
        <v>501</v>
      </c>
      <c r="C26">
        <f>(H26*'Points System'!$E$6)+(I26*'Points System'!$E$2)+(J26*'Points System'!$E$3)+(K26*'Points System'!$E$7)+(L26*'Points System'!$E$8)+(M26*'Points System'!$E$10)+(N26*'Points System'!$E$9)+(O26*'Points System'!$E$4)+(P26*'Points System'!$E$12)+(Q26*'Points System'!$E$17)+(R26*'Points System'!$E$22)+(S26*'Points System'!$E$13)+(T26*'Points System'!$E$14)</f>
        <v>447.69000000000005</v>
      </c>
      <c r="D26">
        <f>E26-$A$134</f>
        <v>1.2184142592192491</v>
      </c>
      <c r="E26">
        <f>(C26-$A$132)/$A$130</f>
        <v>7.3463492034931008E-2</v>
      </c>
      <c r="F26">
        <f>IF(G26&gt;14,C26/G26,0)</f>
        <v>14.923000000000002</v>
      </c>
      <c r="G26">
        <v>30</v>
      </c>
      <c r="H26">
        <v>191.56</v>
      </c>
      <c r="I26">
        <v>12.72</v>
      </c>
      <c r="J26">
        <v>9.9700000000000006</v>
      </c>
      <c r="K26">
        <v>171.62</v>
      </c>
      <c r="L26">
        <v>64.849999999999994</v>
      </c>
      <c r="M26">
        <v>171.51</v>
      </c>
      <c r="N26">
        <v>76</v>
      </c>
      <c r="O26">
        <v>0</v>
      </c>
      <c r="P26">
        <v>20.5</v>
      </c>
      <c r="Q26">
        <v>6.1</v>
      </c>
      <c r="R26">
        <v>16.170000000000002</v>
      </c>
      <c r="S26">
        <v>1</v>
      </c>
      <c r="T26">
        <v>1</v>
      </c>
      <c r="U26">
        <f>(N26*9)/H26</f>
        <v>3.5706828147838796</v>
      </c>
      <c r="V26">
        <f>(L26+M26)/H26</f>
        <v>1.2338692837753182</v>
      </c>
    </row>
    <row r="27" spans="1:22">
      <c r="A27" t="s">
        <v>394</v>
      </c>
      <c r="B27" t="s">
        <v>501</v>
      </c>
      <c r="C27">
        <f>(H27*'Points System'!$E$6)+(I27*'Points System'!$E$2)+(J27*'Points System'!$E$3)+(K27*'Points System'!$E$7)+(L27*'Points System'!$E$8)+(M27*'Points System'!$E$10)+(N27*'Points System'!$E$9)+(O27*'Points System'!$E$4)+(P27*'Points System'!$E$12)+(Q27*'Points System'!$E$17)+(R27*'Points System'!$E$22)+(S27*'Points System'!$E$13)+(T27*'Points System'!$E$14)</f>
        <v>447.03000000000014</v>
      </c>
      <c r="D27">
        <f>E27-$A$134</f>
        <v>1.2102651569585621</v>
      </c>
      <c r="E27">
        <f>(C27-$A$132)/$A$130</f>
        <v>6.5314389774243989E-2</v>
      </c>
      <c r="F27">
        <f>IF(G27&gt;14,C27/G27,0)</f>
        <v>14.079685039370084</v>
      </c>
      <c r="G27">
        <v>31.75</v>
      </c>
      <c r="H27">
        <v>193.8</v>
      </c>
      <c r="I27">
        <v>10.98</v>
      </c>
      <c r="J27">
        <v>10.43</v>
      </c>
      <c r="K27">
        <v>186.24</v>
      </c>
      <c r="L27">
        <v>61.61</v>
      </c>
      <c r="M27">
        <v>182.92</v>
      </c>
      <c r="N27">
        <v>78.83</v>
      </c>
      <c r="O27">
        <v>0</v>
      </c>
      <c r="P27">
        <v>19.03</v>
      </c>
      <c r="Q27">
        <v>7.6</v>
      </c>
      <c r="R27">
        <v>21.67</v>
      </c>
      <c r="S27">
        <v>1</v>
      </c>
      <c r="T27">
        <v>0</v>
      </c>
      <c r="U27">
        <f>(N27*9)/H27</f>
        <v>3.6608359133126935</v>
      </c>
      <c r="V27">
        <f>(L27+M27)/H27</f>
        <v>1.2617647058823527</v>
      </c>
    </row>
    <row r="28" spans="1:22">
      <c r="A28" t="s">
        <v>489</v>
      </c>
      <c r="B28" t="s">
        <v>501</v>
      </c>
      <c r="C28">
        <f>(H28*'Points System'!$E$6)+(I28*'Points System'!$E$2)+(J28*'Points System'!$E$3)+(K28*'Points System'!$E$7)+(L28*'Points System'!$E$8)+(M28*'Points System'!$E$10)+(N28*'Points System'!$E$9)+(O28*'Points System'!$E$4)+(P28*'Points System'!$E$12)+(Q28*'Points System'!$E$17)+(R28*'Points System'!$E$22)+(S28*'Points System'!$E$13)+(T28*'Points System'!$E$14)</f>
        <v>441.56999999999988</v>
      </c>
      <c r="D28">
        <f>E28-$A$134</f>
        <v>1.1428498564383205</v>
      </c>
      <c r="E28">
        <f>(C28-$A$132)/$A$130</f>
        <v>-2.1009107459974124E-3</v>
      </c>
      <c r="F28">
        <f>IF(G28&gt;14,C28/G28,0)</f>
        <v>14.359999999999996</v>
      </c>
      <c r="G28">
        <v>30.75</v>
      </c>
      <c r="H28">
        <v>184.48</v>
      </c>
      <c r="I28">
        <v>10.77</v>
      </c>
      <c r="J28">
        <v>11.07</v>
      </c>
      <c r="K28">
        <v>191.27</v>
      </c>
      <c r="L28">
        <v>71.84</v>
      </c>
      <c r="M28">
        <v>159.43</v>
      </c>
      <c r="N28">
        <v>70.37</v>
      </c>
      <c r="O28">
        <v>0</v>
      </c>
      <c r="P28">
        <v>18.43</v>
      </c>
      <c r="Q28">
        <v>7</v>
      </c>
      <c r="R28">
        <v>12.17</v>
      </c>
      <c r="S28">
        <v>1</v>
      </c>
      <c r="T28">
        <v>0</v>
      </c>
      <c r="U28">
        <f>(N28*9)/H28</f>
        <v>3.433055073720729</v>
      </c>
      <c r="V28">
        <f>(L28+M28)/H28</f>
        <v>1.2536318300086731</v>
      </c>
    </row>
    <row r="29" spans="1:22">
      <c r="A29" t="s">
        <v>372</v>
      </c>
      <c r="B29" t="s">
        <v>501</v>
      </c>
      <c r="C29">
        <f>(H29*'Points System'!$E$6)+(I29*'Points System'!$E$2)+(J29*'Points System'!$E$3)+(K29*'Points System'!$E$7)+(L29*'Points System'!$E$8)+(M29*'Points System'!$E$10)+(N29*'Points System'!$E$9)+(O29*'Points System'!$E$4)+(P29*'Points System'!$E$12)+(Q29*'Points System'!$E$17)+(R29*'Points System'!$E$22)+(S29*'Points System'!$E$13)+(T29*'Points System'!$E$14)</f>
        <v>440.07</v>
      </c>
      <c r="D29">
        <f>E29-$A$134</f>
        <v>1.1243291694822126</v>
      </c>
      <c r="E29">
        <f>(C29-$A$132)/$A$130</f>
        <v>-2.0621597702105386E-2</v>
      </c>
      <c r="F29">
        <f>IF(G29&gt;14,C29/G29,0)</f>
        <v>14.547768595041322</v>
      </c>
      <c r="G29">
        <v>30.25</v>
      </c>
      <c r="H29">
        <v>175.94</v>
      </c>
      <c r="I29">
        <v>11.43</v>
      </c>
      <c r="J29">
        <v>8.93</v>
      </c>
      <c r="K29">
        <v>186.13</v>
      </c>
      <c r="L29">
        <v>69.680000000000007</v>
      </c>
      <c r="M29">
        <v>148.87</v>
      </c>
      <c r="N29">
        <v>67.83</v>
      </c>
      <c r="O29">
        <v>0</v>
      </c>
      <c r="P29">
        <v>18.600000000000001</v>
      </c>
      <c r="Q29">
        <v>4.8</v>
      </c>
      <c r="R29">
        <v>14.17</v>
      </c>
      <c r="S29">
        <v>1</v>
      </c>
      <c r="T29">
        <v>0</v>
      </c>
      <c r="U29">
        <f>(N29*9)/H29</f>
        <v>3.4697624190064795</v>
      </c>
      <c r="V29">
        <f>(L29+M29)/H29</f>
        <v>1.2421848357394567</v>
      </c>
    </row>
    <row r="30" spans="1:22">
      <c r="A30" t="s">
        <v>417</v>
      </c>
      <c r="B30" t="s">
        <v>501</v>
      </c>
      <c r="C30">
        <f>(H30*'Points System'!$E$6)+(I30*'Points System'!$E$2)+(J30*'Points System'!$E$3)+(K30*'Points System'!$E$7)+(L30*'Points System'!$E$8)+(M30*'Points System'!$E$10)+(N30*'Points System'!$E$9)+(O30*'Points System'!$E$4)+(P30*'Points System'!$E$12)+(Q30*'Points System'!$E$17)+(R30*'Points System'!$E$22)+(S30*'Points System'!$E$13)+(T30*'Points System'!$E$14)</f>
        <v>431.39999999999992</v>
      </c>
      <c r="D30">
        <f>E30-$A$134</f>
        <v>1.0172795988758996</v>
      </c>
      <c r="E30">
        <f>(C30-$A$132)/$A$130</f>
        <v>-0.12767116830841849</v>
      </c>
      <c r="F30">
        <f>IF(G30&gt;14,C30/G30,0)</f>
        <v>13.426704014939306</v>
      </c>
      <c r="G30">
        <v>32.130000000000003</v>
      </c>
      <c r="H30">
        <v>191.83</v>
      </c>
      <c r="I30">
        <v>12.36</v>
      </c>
      <c r="J30">
        <v>9.8000000000000007</v>
      </c>
      <c r="K30">
        <v>154.30000000000001</v>
      </c>
      <c r="L30">
        <v>39.1</v>
      </c>
      <c r="M30">
        <v>192.03</v>
      </c>
      <c r="N30">
        <v>80.06</v>
      </c>
      <c r="O30">
        <v>0</v>
      </c>
      <c r="P30">
        <v>19.57</v>
      </c>
      <c r="Q30">
        <v>6.7</v>
      </c>
      <c r="R30">
        <v>21</v>
      </c>
      <c r="S30">
        <v>1.25</v>
      </c>
      <c r="T30">
        <v>1</v>
      </c>
      <c r="U30">
        <f>(N30*9)/H30</f>
        <v>3.7561382474065574</v>
      </c>
      <c r="V30">
        <f>(L30+M30)/H30</f>
        <v>1.2048688943335244</v>
      </c>
    </row>
    <row r="31" spans="1:22">
      <c r="A31" t="s">
        <v>349</v>
      </c>
      <c r="B31" t="s">
        <v>501</v>
      </c>
      <c r="C31">
        <f>(H31*'Points System'!$E$6)+(I31*'Points System'!$E$2)+(J31*'Points System'!$E$3)+(K31*'Points System'!$E$7)+(L31*'Points System'!$E$8)+(M31*'Points System'!$E$10)+(N31*'Points System'!$E$9)+(O31*'Points System'!$E$4)+(P31*'Points System'!$E$12)+(Q31*'Points System'!$E$17)+(R31*'Points System'!$E$22)+(S31*'Points System'!$E$13)+(T31*'Points System'!$E$14)</f>
        <v>428.61999999999995</v>
      </c>
      <c r="D31">
        <f>E31-$A$134</f>
        <v>0.98295459238391047</v>
      </c>
      <c r="E31">
        <f>(C31-$A$132)/$A$130</f>
        <v>-0.16199617480040754</v>
      </c>
      <c r="F31">
        <f>IF(G31&gt;14,C31/G31,0)</f>
        <v>14.344712182061578</v>
      </c>
      <c r="G31">
        <v>29.88</v>
      </c>
      <c r="H31">
        <v>183.31</v>
      </c>
      <c r="I31">
        <v>12.91</v>
      </c>
      <c r="J31">
        <v>9.5299999999999994</v>
      </c>
      <c r="K31">
        <v>163.04</v>
      </c>
      <c r="L31">
        <v>49.23</v>
      </c>
      <c r="M31">
        <v>174.98</v>
      </c>
      <c r="N31">
        <v>77.040000000000006</v>
      </c>
      <c r="O31">
        <v>0</v>
      </c>
      <c r="P31">
        <v>18.23</v>
      </c>
      <c r="Q31">
        <v>7.7</v>
      </c>
      <c r="R31">
        <v>19.829999999999998</v>
      </c>
      <c r="S31">
        <v>1</v>
      </c>
      <c r="T31">
        <v>0</v>
      </c>
      <c r="U31">
        <f>(N31*9)/H31</f>
        <v>3.7824450384594401</v>
      </c>
      <c r="V31">
        <f>(L31+M31)/H31</f>
        <v>1.2231193060935026</v>
      </c>
    </row>
    <row r="32" spans="1:22">
      <c r="A32" t="s">
        <v>423</v>
      </c>
      <c r="B32" t="s">
        <v>501</v>
      </c>
      <c r="C32">
        <f>(H32*'Points System'!$E$6)+(I32*'Points System'!$E$2)+(J32*'Points System'!$E$3)+(K32*'Points System'!$E$7)+(L32*'Points System'!$E$8)+(M32*'Points System'!$E$10)+(N32*'Points System'!$E$9)+(O32*'Points System'!$E$4)+(P32*'Points System'!$E$12)+(Q32*'Points System'!$E$17)+(R32*'Points System'!$E$22)+(S32*'Points System'!$E$13)+(T32*'Points System'!$E$14)</f>
        <v>425.19000000000005</v>
      </c>
      <c r="D32">
        <f>E32-$A$134</f>
        <v>0.94060395487760828</v>
      </c>
      <c r="E32">
        <f>(C32-$A$132)/$A$130</f>
        <v>-0.20434681230670967</v>
      </c>
      <c r="F32">
        <f>IF(G32&gt;14,C32/G32,0)</f>
        <v>13.23342670401494</v>
      </c>
      <c r="G32">
        <v>32.130000000000003</v>
      </c>
      <c r="H32">
        <v>194</v>
      </c>
      <c r="I32">
        <v>10.67</v>
      </c>
      <c r="J32">
        <v>11.33</v>
      </c>
      <c r="K32">
        <v>172.91</v>
      </c>
      <c r="L32">
        <v>59.89</v>
      </c>
      <c r="M32">
        <v>183.89</v>
      </c>
      <c r="N32">
        <v>82.64</v>
      </c>
      <c r="O32">
        <v>0</v>
      </c>
      <c r="P32">
        <v>18.57</v>
      </c>
      <c r="Q32">
        <v>7.5</v>
      </c>
      <c r="R32">
        <v>23.17</v>
      </c>
      <c r="S32">
        <v>1</v>
      </c>
      <c r="T32">
        <v>1</v>
      </c>
      <c r="U32">
        <f>(N32*9)/H32</f>
        <v>3.8338144329896906</v>
      </c>
      <c r="V32">
        <f>(L32+M32)/H32</f>
        <v>1.2565979381443297</v>
      </c>
    </row>
    <row r="33" spans="1:22">
      <c r="A33" t="s">
        <v>410</v>
      </c>
      <c r="B33" t="s">
        <v>501</v>
      </c>
      <c r="C33">
        <f>(H33*'Points System'!$E$6)+(I33*'Points System'!$E$2)+(J33*'Points System'!$E$3)+(K33*'Points System'!$E$7)+(L33*'Points System'!$E$8)+(M33*'Points System'!$E$10)+(N33*'Points System'!$E$9)+(O33*'Points System'!$E$4)+(P33*'Points System'!$E$12)+(Q33*'Points System'!$E$17)+(R33*'Points System'!$E$22)+(S33*'Points System'!$E$13)+(T33*'Points System'!$E$14)</f>
        <v>422.18999999999994</v>
      </c>
      <c r="D33">
        <f>E33-$A$134</f>
        <v>0.90356258096538822</v>
      </c>
      <c r="E33">
        <f>(C33-$A$132)/$A$130</f>
        <v>-0.24138818621892982</v>
      </c>
      <c r="F33">
        <f>IF(G33&gt;14,C33/G33,0)</f>
        <v>14.012280119482242</v>
      </c>
      <c r="G33">
        <v>30.13</v>
      </c>
      <c r="H33">
        <v>186.14</v>
      </c>
      <c r="I33">
        <v>11.73</v>
      </c>
      <c r="J33">
        <v>9.77</v>
      </c>
      <c r="K33">
        <v>158.36000000000001</v>
      </c>
      <c r="L33">
        <v>48.2</v>
      </c>
      <c r="M33">
        <v>181.53</v>
      </c>
      <c r="N33">
        <v>74.66</v>
      </c>
      <c r="O33">
        <v>0</v>
      </c>
      <c r="P33">
        <v>19.3</v>
      </c>
      <c r="Q33">
        <v>4.4000000000000004</v>
      </c>
      <c r="R33">
        <v>21.67</v>
      </c>
      <c r="S33">
        <v>1</v>
      </c>
      <c r="T33">
        <v>0</v>
      </c>
      <c r="U33">
        <f>(N33*9)/H33</f>
        <v>3.6098635435693565</v>
      </c>
      <c r="V33">
        <f>(L33+M33)/H33</f>
        <v>1.2341785752659291</v>
      </c>
    </row>
    <row r="34" spans="1:22">
      <c r="A34" t="s">
        <v>420</v>
      </c>
      <c r="B34" t="s">
        <v>501</v>
      </c>
      <c r="C34">
        <f>(H34*'Points System'!$E$6)+(I34*'Points System'!$E$2)+(J34*'Points System'!$E$3)+(K34*'Points System'!$E$7)+(L34*'Points System'!$E$8)+(M34*'Points System'!$E$10)+(N34*'Points System'!$E$9)+(O34*'Points System'!$E$4)+(P34*'Points System'!$E$12)+(Q34*'Points System'!$E$17)+(R34*'Points System'!$E$22)+(S34*'Points System'!$E$13)+(T34*'Points System'!$E$14)</f>
        <v>422.09000000000003</v>
      </c>
      <c r="D34">
        <f>E34-$A$134</f>
        <v>0.9023278685016487</v>
      </c>
      <c r="E34">
        <f>(C34-$A$132)/$A$130</f>
        <v>-0.24262289868266931</v>
      </c>
      <c r="F34">
        <f>IF(G34&gt;14,C34/G34,0)</f>
        <v>18.351739130434783</v>
      </c>
      <c r="G34">
        <v>23</v>
      </c>
      <c r="H34">
        <v>136.44</v>
      </c>
      <c r="I34">
        <v>9.4700000000000006</v>
      </c>
      <c r="J34">
        <v>6.08</v>
      </c>
      <c r="K34">
        <v>155.80000000000001</v>
      </c>
      <c r="L34">
        <v>38.1</v>
      </c>
      <c r="M34">
        <v>110.47</v>
      </c>
      <c r="N34">
        <v>46.41</v>
      </c>
      <c r="O34">
        <v>7</v>
      </c>
      <c r="P34">
        <v>15.93</v>
      </c>
      <c r="Q34">
        <v>4.9000000000000004</v>
      </c>
      <c r="R34">
        <v>9.57</v>
      </c>
      <c r="S34">
        <v>1</v>
      </c>
      <c r="T34">
        <v>0</v>
      </c>
      <c r="U34">
        <f>(N34*9)/H34</f>
        <v>3.0613456464379944</v>
      </c>
      <c r="V34">
        <f>(L34+M34)/H34</f>
        <v>1.0889035473468192</v>
      </c>
    </row>
    <row r="35" spans="1:22">
      <c r="A35" t="s">
        <v>443</v>
      </c>
      <c r="B35" t="s">
        <v>501</v>
      </c>
      <c r="C35">
        <f>(H35*'Points System'!$E$6)+(I35*'Points System'!$E$2)+(J35*'Points System'!$E$3)+(K35*'Points System'!$E$7)+(L35*'Points System'!$E$8)+(M35*'Points System'!$E$10)+(N35*'Points System'!$E$9)+(O35*'Points System'!$E$4)+(P35*'Points System'!$E$12)+(Q35*'Points System'!$E$17)+(R35*'Points System'!$E$22)+(S35*'Points System'!$E$13)+(T35*'Points System'!$E$14)</f>
        <v>415.86999999999989</v>
      </c>
      <c r="D35">
        <f>E35-$A$134</f>
        <v>0.82552875325698005</v>
      </c>
      <c r="E35">
        <f>(C35-$A$132)/$A$130</f>
        <v>-0.31942201392733793</v>
      </c>
      <c r="F35">
        <f>IF(G35&gt;14,C35/G35,0)</f>
        <v>15.616597822005254</v>
      </c>
      <c r="G35">
        <v>26.63</v>
      </c>
      <c r="H35">
        <v>163.6</v>
      </c>
      <c r="I35">
        <v>11.47</v>
      </c>
      <c r="J35">
        <v>8.5</v>
      </c>
      <c r="K35">
        <v>156.75</v>
      </c>
      <c r="L35">
        <v>33.200000000000003</v>
      </c>
      <c r="M35">
        <v>148.71</v>
      </c>
      <c r="N35">
        <v>64.62</v>
      </c>
      <c r="O35">
        <v>0</v>
      </c>
      <c r="P35">
        <v>17.93</v>
      </c>
      <c r="Q35">
        <v>4.3</v>
      </c>
      <c r="R35">
        <v>20.83</v>
      </c>
      <c r="S35">
        <v>1.25</v>
      </c>
      <c r="T35">
        <v>0</v>
      </c>
      <c r="U35">
        <f>(N35*9)/H35</f>
        <v>3.5548899755501226</v>
      </c>
      <c r="V35">
        <f>(L35+M35)/H35</f>
        <v>1.1119193154034233</v>
      </c>
    </row>
    <row r="36" spans="1:22">
      <c r="A36" t="s">
        <v>493</v>
      </c>
      <c r="B36" t="s">
        <v>501</v>
      </c>
      <c r="C36">
        <f>(H36*'Points System'!$E$6)+(I36*'Points System'!$E$2)+(J36*'Points System'!$E$3)+(K36*'Points System'!$E$7)+(L36*'Points System'!$E$8)+(M36*'Points System'!$E$10)+(N36*'Points System'!$E$9)+(O36*'Points System'!$E$4)+(P36*'Points System'!$E$12)+(Q36*'Points System'!$E$17)+(R36*'Points System'!$E$22)+(S36*'Points System'!$E$13)+(T36*'Points System'!$E$14)</f>
        <v>408.40000000000009</v>
      </c>
      <c r="D36">
        <f>E36-$A$134</f>
        <v>0.73329573221555777</v>
      </c>
      <c r="E36">
        <f>(C36-$A$132)/$A$130</f>
        <v>-0.41165503496876021</v>
      </c>
      <c r="F36">
        <f>IF(G36&gt;14,C36/G36,0)</f>
        <v>13.281300813008134</v>
      </c>
      <c r="G36">
        <v>30.75</v>
      </c>
      <c r="H36">
        <v>181.92</v>
      </c>
      <c r="I36">
        <v>10.97</v>
      </c>
      <c r="J36">
        <v>9.41</v>
      </c>
      <c r="K36">
        <v>149.24</v>
      </c>
      <c r="L36">
        <v>42.48</v>
      </c>
      <c r="M36">
        <v>180.02</v>
      </c>
      <c r="N36">
        <v>71.900000000000006</v>
      </c>
      <c r="O36">
        <v>0</v>
      </c>
      <c r="P36">
        <v>20.67</v>
      </c>
      <c r="Q36">
        <v>5.2</v>
      </c>
      <c r="R36">
        <v>19.5</v>
      </c>
      <c r="S36">
        <v>1</v>
      </c>
      <c r="T36">
        <v>0</v>
      </c>
      <c r="U36">
        <f>(N36*9)/H36</f>
        <v>3.5570580474934039</v>
      </c>
      <c r="V36">
        <f>(L36+M36)/H36</f>
        <v>1.2230650835532102</v>
      </c>
    </row>
    <row r="37" spans="1:22">
      <c r="A37" t="s">
        <v>332</v>
      </c>
      <c r="B37" t="s">
        <v>501</v>
      </c>
      <c r="C37">
        <f>(H37*'Points System'!$E$6)+(I37*'Points System'!$E$2)+(J37*'Points System'!$E$3)+(K37*'Points System'!$E$7)+(L37*'Points System'!$E$8)+(M37*'Points System'!$E$10)+(N37*'Points System'!$E$9)+(O37*'Points System'!$E$4)+(P37*'Points System'!$E$12)+(Q37*'Points System'!$E$17)+(R37*'Points System'!$E$22)+(S37*'Points System'!$E$13)+(T37*'Points System'!$E$14)</f>
        <v>407.05999999999983</v>
      </c>
      <c r="D37">
        <f>E37-$A$134</f>
        <v>0.7167505852014302</v>
      </c>
      <c r="E37">
        <f>(C37-$A$132)/$A$130</f>
        <v>-0.42820018198288778</v>
      </c>
      <c r="F37">
        <f>IF(G37&gt;14,C37/G37,0)</f>
        <v>14.537857142857137</v>
      </c>
      <c r="G37">
        <v>28</v>
      </c>
      <c r="H37">
        <v>168.23</v>
      </c>
      <c r="I37">
        <v>11.05</v>
      </c>
      <c r="J37">
        <v>8.0399999999999991</v>
      </c>
      <c r="K37">
        <v>169.09</v>
      </c>
      <c r="L37">
        <v>59.46</v>
      </c>
      <c r="M37">
        <v>156.71</v>
      </c>
      <c r="N37">
        <v>65.599999999999994</v>
      </c>
      <c r="O37">
        <v>0</v>
      </c>
      <c r="P37">
        <v>16.100000000000001</v>
      </c>
      <c r="Q37">
        <v>7.1</v>
      </c>
      <c r="R37">
        <v>12.67</v>
      </c>
      <c r="S37">
        <v>1</v>
      </c>
      <c r="T37">
        <v>0</v>
      </c>
      <c r="U37">
        <f>(N37*9)/H37</f>
        <v>3.5094810675860431</v>
      </c>
      <c r="V37">
        <f>(L37+M37)/H37</f>
        <v>1.2849670094513466</v>
      </c>
    </row>
    <row r="38" spans="1:22">
      <c r="A38" t="s">
        <v>392</v>
      </c>
      <c r="B38" t="s">
        <v>501</v>
      </c>
      <c r="C38">
        <f>(H38*'Points System'!$E$6)+(I38*'Points System'!$E$2)+(J38*'Points System'!$E$3)+(K38*'Points System'!$E$7)+(L38*'Points System'!$E$8)+(M38*'Points System'!$E$10)+(N38*'Points System'!$E$9)+(O38*'Points System'!$E$4)+(P38*'Points System'!$E$12)+(Q38*'Points System'!$E$17)+(R38*'Points System'!$E$22)+(S38*'Points System'!$E$13)+(T38*'Points System'!$E$14)</f>
        <v>404.75999999999988</v>
      </c>
      <c r="D38">
        <f>E38-$A$134</f>
        <v>0.68835219853539642</v>
      </c>
      <c r="E38">
        <f>(C38-$A$132)/$A$130</f>
        <v>-0.45659856864892157</v>
      </c>
      <c r="F38">
        <f>IF(G38&gt;14,C38/G38,0)</f>
        <v>13.546184738955819</v>
      </c>
      <c r="G38">
        <v>29.88</v>
      </c>
      <c r="H38">
        <v>173.79</v>
      </c>
      <c r="I38">
        <v>10.58</v>
      </c>
      <c r="J38">
        <v>10.039999999999999</v>
      </c>
      <c r="K38">
        <v>163.22999999999999</v>
      </c>
      <c r="L38">
        <v>51.95</v>
      </c>
      <c r="M38">
        <v>158.87</v>
      </c>
      <c r="N38">
        <v>71.72</v>
      </c>
      <c r="O38">
        <v>0</v>
      </c>
      <c r="P38">
        <v>16.73</v>
      </c>
      <c r="Q38">
        <v>5.0999999999999996</v>
      </c>
      <c r="R38">
        <v>19.829999999999998</v>
      </c>
      <c r="S38">
        <v>1</v>
      </c>
      <c r="T38">
        <v>0</v>
      </c>
      <c r="U38">
        <f>(N38*9)/H38</f>
        <v>3.7141377524598655</v>
      </c>
      <c r="V38">
        <f>(L38+M38)/H38</f>
        <v>1.2130732493238967</v>
      </c>
    </row>
    <row r="39" spans="1:22">
      <c r="A39" t="s">
        <v>428</v>
      </c>
      <c r="B39" t="s">
        <v>501</v>
      </c>
      <c r="C39">
        <f>(H39*'Points System'!$E$6)+(I39*'Points System'!$E$2)+(J39*'Points System'!$E$3)+(K39*'Points System'!$E$7)+(L39*'Points System'!$E$8)+(M39*'Points System'!$E$10)+(N39*'Points System'!$E$9)+(O39*'Points System'!$E$4)+(P39*'Points System'!$E$12)+(Q39*'Points System'!$E$17)+(R39*'Points System'!$E$22)+(S39*'Points System'!$E$13)+(T39*'Points System'!$E$14)</f>
        <v>401.59</v>
      </c>
      <c r="D39">
        <f>E39-$A$134</f>
        <v>0.64921181343481971</v>
      </c>
      <c r="E39">
        <f>(C39-$A$132)/$A$130</f>
        <v>-0.49573895374949822</v>
      </c>
      <c r="F39">
        <f>IF(G39&gt;14,C39/G39,0)</f>
        <v>14.342499999999999</v>
      </c>
      <c r="G39">
        <v>28</v>
      </c>
      <c r="H39">
        <v>171.57</v>
      </c>
      <c r="I39">
        <v>11.06</v>
      </c>
      <c r="J39">
        <v>8.61</v>
      </c>
      <c r="K39">
        <v>146.41</v>
      </c>
      <c r="L39">
        <v>43.46</v>
      </c>
      <c r="M39">
        <v>161.93</v>
      </c>
      <c r="N39">
        <v>66.39</v>
      </c>
      <c r="O39">
        <v>0</v>
      </c>
      <c r="P39">
        <v>16</v>
      </c>
      <c r="Q39">
        <v>4.2</v>
      </c>
      <c r="R39">
        <v>15.33</v>
      </c>
      <c r="S39">
        <v>1</v>
      </c>
      <c r="T39">
        <v>1</v>
      </c>
      <c r="U39">
        <f>(N39*9)/H39</f>
        <v>3.4826018534708867</v>
      </c>
      <c r="V39">
        <f>(L39+M39)/H39</f>
        <v>1.1971207087486158</v>
      </c>
    </row>
    <row r="40" spans="1:22">
      <c r="A40" t="s">
        <v>496</v>
      </c>
      <c r="B40" t="s">
        <v>501</v>
      </c>
      <c r="C40">
        <f>(H40*'Points System'!$E$6)+(I40*'Points System'!$E$2)+(J40*'Points System'!$E$3)+(K40*'Points System'!$E$7)+(L40*'Points System'!$E$8)+(M40*'Points System'!$E$10)+(N40*'Points System'!$E$9)+(O40*'Points System'!$E$4)+(P40*'Points System'!$E$12)+(Q40*'Points System'!$E$17)+(R40*'Points System'!$E$22)+(S40*'Points System'!$E$13)+(T40*'Points System'!$E$14)</f>
        <v>400.34999999999985</v>
      </c>
      <c r="D40">
        <f>E40-$A$134</f>
        <v>0.63390137888443454</v>
      </c>
      <c r="E40">
        <f>(C40-$A$132)/$A$130</f>
        <v>-0.51104938829988344</v>
      </c>
      <c r="F40">
        <f>IF(G40&gt;14,C40/G40,0)</f>
        <v>13.687179487179483</v>
      </c>
      <c r="G40">
        <v>29.25</v>
      </c>
      <c r="H40">
        <v>172.33</v>
      </c>
      <c r="I40">
        <v>11.56</v>
      </c>
      <c r="J40">
        <v>9.27</v>
      </c>
      <c r="K40">
        <v>162.4</v>
      </c>
      <c r="L40">
        <v>61.34</v>
      </c>
      <c r="M40">
        <v>157.58000000000001</v>
      </c>
      <c r="N40">
        <v>71.569999999999993</v>
      </c>
      <c r="O40">
        <v>0</v>
      </c>
      <c r="P40">
        <v>16.63</v>
      </c>
      <c r="Q40">
        <v>6.7</v>
      </c>
      <c r="R40">
        <v>16</v>
      </c>
      <c r="S40">
        <v>1</v>
      </c>
      <c r="T40">
        <v>0</v>
      </c>
      <c r="U40">
        <f>(N40*9)/H40</f>
        <v>3.7377705564904535</v>
      </c>
      <c r="V40">
        <f>(L40+M40)/H40</f>
        <v>1.2703533917483898</v>
      </c>
    </row>
    <row r="41" spans="1:22">
      <c r="A41" t="s">
        <v>469</v>
      </c>
      <c r="B41" t="s">
        <v>501</v>
      </c>
      <c r="C41">
        <f>(H41*'Points System'!$E$6)+(I41*'Points System'!$E$2)+(J41*'Points System'!$E$3)+(K41*'Points System'!$E$7)+(L41*'Points System'!$E$8)+(M41*'Points System'!$E$10)+(N41*'Points System'!$E$9)+(O41*'Points System'!$E$4)+(P41*'Points System'!$E$12)+(Q41*'Points System'!$E$17)+(R41*'Points System'!$E$22)+(S41*'Points System'!$E$13)+(T41*'Points System'!$E$14)</f>
        <v>400.22</v>
      </c>
      <c r="D41">
        <f>E41-$A$134</f>
        <v>0.63229625268157386</v>
      </c>
      <c r="E41">
        <f>(C41-$A$132)/$A$130</f>
        <v>-0.51265451450274413</v>
      </c>
      <c r="F41">
        <f>IF(G41&gt;14,C41/G41,0)</f>
        <v>13.394243641231595</v>
      </c>
      <c r="G41">
        <v>29.88</v>
      </c>
      <c r="H41">
        <v>172.4</v>
      </c>
      <c r="I41">
        <v>10.58</v>
      </c>
      <c r="J41">
        <v>9.52</v>
      </c>
      <c r="K41">
        <v>157.18</v>
      </c>
      <c r="L41">
        <v>50.73</v>
      </c>
      <c r="M41">
        <v>159.72999999999999</v>
      </c>
      <c r="N41">
        <v>69</v>
      </c>
      <c r="O41">
        <v>0</v>
      </c>
      <c r="P41">
        <v>16.63</v>
      </c>
      <c r="Q41">
        <v>5.8</v>
      </c>
      <c r="R41">
        <v>17</v>
      </c>
      <c r="S41">
        <v>1</v>
      </c>
      <c r="T41">
        <v>0</v>
      </c>
      <c r="U41">
        <f>(N41*9)/H41</f>
        <v>3.6020881670533642</v>
      </c>
      <c r="V41">
        <f>(L41+M41)/H41</f>
        <v>1.2207656612529001</v>
      </c>
    </row>
    <row r="42" spans="1:22">
      <c r="A42" t="s">
        <v>472</v>
      </c>
      <c r="B42" t="s">
        <v>501</v>
      </c>
      <c r="C42">
        <f>(H42*'Points System'!$E$6)+(I42*'Points System'!$E$2)+(J42*'Points System'!$E$3)+(K42*'Points System'!$E$7)+(L42*'Points System'!$E$8)+(M42*'Points System'!$E$10)+(N42*'Points System'!$E$9)+(O42*'Points System'!$E$4)+(P42*'Points System'!$E$12)+(Q42*'Points System'!$E$17)+(R42*'Points System'!$E$22)+(S42*'Points System'!$E$13)+(T42*'Points System'!$E$14)</f>
        <v>399.78999999999985</v>
      </c>
      <c r="D42">
        <f>E42-$A$134</f>
        <v>0.62698698908748696</v>
      </c>
      <c r="E42">
        <f>(C42-$A$132)/$A$130</f>
        <v>-0.51796377809683103</v>
      </c>
      <c r="F42">
        <f>IF(G42&gt;14,C42/G42,0)</f>
        <v>12.591811023622043</v>
      </c>
      <c r="G42">
        <v>31.75</v>
      </c>
      <c r="H42">
        <v>187.59</v>
      </c>
      <c r="I42">
        <v>10.85</v>
      </c>
      <c r="J42">
        <v>10.89</v>
      </c>
      <c r="K42">
        <v>161</v>
      </c>
      <c r="L42">
        <v>67.430000000000007</v>
      </c>
      <c r="M42">
        <v>176.99</v>
      </c>
      <c r="N42">
        <v>79.36</v>
      </c>
      <c r="O42">
        <v>0</v>
      </c>
      <c r="P42">
        <v>17.829999999999998</v>
      </c>
      <c r="Q42">
        <v>5.6</v>
      </c>
      <c r="R42">
        <v>20.67</v>
      </c>
      <c r="S42">
        <v>1.25</v>
      </c>
      <c r="T42">
        <v>1.5</v>
      </c>
      <c r="U42">
        <f>(N42*9)/H42</f>
        <v>3.8074524228370383</v>
      </c>
      <c r="V42">
        <f>(L42+M42)/H42</f>
        <v>1.3029479183325339</v>
      </c>
    </row>
    <row r="43" spans="1:22">
      <c r="A43" t="s">
        <v>376</v>
      </c>
      <c r="B43" t="s">
        <v>501</v>
      </c>
      <c r="C43">
        <f>(H43*'Points System'!$E$6)+(I43*'Points System'!$E$2)+(J43*'Points System'!$E$3)+(K43*'Points System'!$E$7)+(L43*'Points System'!$E$8)+(M43*'Points System'!$E$10)+(N43*'Points System'!$E$9)+(O43*'Points System'!$E$4)+(P43*'Points System'!$E$12)+(Q43*'Points System'!$E$17)+(R43*'Points System'!$E$22)+(S43*'Points System'!$E$13)+(T43*'Points System'!$E$14)</f>
        <v>393.68000000000012</v>
      </c>
      <c r="D43">
        <f>E43-$A$134</f>
        <v>0.55154605755293817</v>
      </c>
      <c r="E43">
        <f>(C43-$A$132)/$A$130</f>
        <v>-0.59340470963137981</v>
      </c>
      <c r="F43">
        <f>IF(G43&gt;14,C43/G43,0)</f>
        <v>13.175368139223565</v>
      </c>
      <c r="G43">
        <v>29.88</v>
      </c>
      <c r="H43">
        <v>171.82</v>
      </c>
      <c r="I43">
        <v>10.89</v>
      </c>
      <c r="J43">
        <v>9.1300000000000008</v>
      </c>
      <c r="K43">
        <v>165.36</v>
      </c>
      <c r="L43">
        <v>64.760000000000005</v>
      </c>
      <c r="M43">
        <v>159.31</v>
      </c>
      <c r="N43">
        <v>71.87</v>
      </c>
      <c r="O43">
        <v>0</v>
      </c>
      <c r="P43">
        <v>16.93</v>
      </c>
      <c r="Q43">
        <v>4.7</v>
      </c>
      <c r="R43">
        <v>12.5</v>
      </c>
      <c r="S43">
        <v>1</v>
      </c>
      <c r="T43">
        <v>0</v>
      </c>
      <c r="U43">
        <f>(N43*9)/H43</f>
        <v>3.7645792108020024</v>
      </c>
      <c r="V43">
        <f>(L43+M43)/H43</f>
        <v>1.3040973111395646</v>
      </c>
    </row>
    <row r="44" spans="1:22">
      <c r="A44" t="s">
        <v>424</v>
      </c>
      <c r="B44" t="s">
        <v>501</v>
      </c>
      <c r="C44">
        <f>(H44*'Points System'!$E$6)+(I44*'Points System'!$E$2)+(J44*'Points System'!$E$3)+(K44*'Points System'!$E$7)+(L44*'Points System'!$E$8)+(M44*'Points System'!$E$10)+(N44*'Points System'!$E$9)+(O44*'Points System'!$E$4)+(P44*'Points System'!$E$12)+(Q44*'Points System'!$E$17)+(R44*'Points System'!$E$22)+(S44*'Points System'!$E$13)+(T44*'Points System'!$E$14)</f>
        <v>392.00000000000006</v>
      </c>
      <c r="D44">
        <f>E44-$A$134</f>
        <v>0.53080288816209487</v>
      </c>
      <c r="E44">
        <f>(C44-$A$132)/$A$130</f>
        <v>-0.61414787902222312</v>
      </c>
      <c r="F44">
        <f>IF(G44&gt;14,C44/G44,0)</f>
        <v>13.876106194690268</v>
      </c>
      <c r="G44">
        <v>28.25</v>
      </c>
      <c r="H44">
        <v>176.76</v>
      </c>
      <c r="I44">
        <v>10.84</v>
      </c>
      <c r="J44">
        <v>9.86</v>
      </c>
      <c r="K44">
        <v>152.74</v>
      </c>
      <c r="L44">
        <v>50.49</v>
      </c>
      <c r="M44">
        <v>170.11</v>
      </c>
      <c r="N44">
        <v>75.319999999999993</v>
      </c>
      <c r="O44">
        <v>0</v>
      </c>
      <c r="P44">
        <v>17.47</v>
      </c>
      <c r="Q44">
        <v>5.3</v>
      </c>
      <c r="R44">
        <v>17.5</v>
      </c>
      <c r="S44">
        <v>1</v>
      </c>
      <c r="T44">
        <v>1</v>
      </c>
      <c r="U44">
        <f>(N44*9)/H44</f>
        <v>3.8350305498981667</v>
      </c>
      <c r="V44">
        <f>(L44+M44)/H44</f>
        <v>1.2480199140076942</v>
      </c>
    </row>
    <row r="45" spans="1:22">
      <c r="A45" t="s">
        <v>451</v>
      </c>
      <c r="B45" t="s">
        <v>501</v>
      </c>
      <c r="C45">
        <f>(H45*'Points System'!$E$6)+(I45*'Points System'!$E$2)+(J45*'Points System'!$E$3)+(K45*'Points System'!$E$7)+(L45*'Points System'!$E$8)+(M45*'Points System'!$E$10)+(N45*'Points System'!$E$9)+(O45*'Points System'!$E$4)+(P45*'Points System'!$E$12)+(Q45*'Points System'!$E$17)+(R45*'Points System'!$E$22)+(S45*'Points System'!$E$13)+(T45*'Points System'!$E$14)</f>
        <v>390.67999999999995</v>
      </c>
      <c r="D45">
        <f>E45-$A$134</f>
        <v>0.51450468364071722</v>
      </c>
      <c r="E45">
        <f>(C45-$A$132)/$A$130</f>
        <v>-0.63044608354360077</v>
      </c>
      <c r="F45">
        <f>IF(G45&gt;14,C45/G45,0)</f>
        <v>13.766032417195207</v>
      </c>
      <c r="G45">
        <v>28.38</v>
      </c>
      <c r="H45">
        <v>166.76</v>
      </c>
      <c r="I45">
        <v>11.77</v>
      </c>
      <c r="J45">
        <v>8.8000000000000007</v>
      </c>
      <c r="K45">
        <v>150.41999999999999</v>
      </c>
      <c r="L45">
        <v>53.73</v>
      </c>
      <c r="M45">
        <v>153.38999999999999</v>
      </c>
      <c r="N45">
        <v>67.75</v>
      </c>
      <c r="O45">
        <v>0</v>
      </c>
      <c r="P45">
        <v>17.97</v>
      </c>
      <c r="Q45">
        <v>5.7</v>
      </c>
      <c r="R45">
        <v>16.329999999999998</v>
      </c>
      <c r="S45">
        <v>1</v>
      </c>
      <c r="T45">
        <v>0</v>
      </c>
      <c r="U45">
        <f>(N45*9)/H45</f>
        <v>3.6564523866634686</v>
      </c>
      <c r="V45">
        <f>(L45+M45)/H45</f>
        <v>1.2420244662988726</v>
      </c>
    </row>
    <row r="46" spans="1:22">
      <c r="A46" t="s">
        <v>381</v>
      </c>
      <c r="B46" t="s">
        <v>501</v>
      </c>
      <c r="C46">
        <f>(H46*'Points System'!$E$6)+(I46*'Points System'!$E$2)+(J46*'Points System'!$E$3)+(K46*'Points System'!$E$7)+(L46*'Points System'!$E$8)+(M46*'Points System'!$E$10)+(N46*'Points System'!$E$9)+(O46*'Points System'!$E$4)+(P46*'Points System'!$E$12)+(Q46*'Points System'!$E$17)+(R46*'Points System'!$E$22)+(S46*'Points System'!$E$13)+(T46*'Points System'!$E$14)</f>
        <v>384.18</v>
      </c>
      <c r="D46">
        <f>E46-$A$134</f>
        <v>0.43424837349757728</v>
      </c>
      <c r="E46">
        <f>(C46-$A$132)/$A$130</f>
        <v>-0.71070239368674071</v>
      </c>
      <c r="F46">
        <f>IF(G46&gt;14,C46/G46,0)</f>
        <v>14.776153846153846</v>
      </c>
      <c r="G46">
        <v>26</v>
      </c>
      <c r="H46">
        <v>159.83000000000001</v>
      </c>
      <c r="I46">
        <v>10.59</v>
      </c>
      <c r="J46">
        <v>8.2899999999999991</v>
      </c>
      <c r="K46">
        <v>137.26</v>
      </c>
      <c r="L46">
        <v>30.01</v>
      </c>
      <c r="M46">
        <v>150.06</v>
      </c>
      <c r="N46">
        <v>64</v>
      </c>
      <c r="O46">
        <v>0</v>
      </c>
      <c r="P46">
        <v>16.77</v>
      </c>
      <c r="Q46">
        <v>3.8</v>
      </c>
      <c r="R46">
        <v>18.670000000000002</v>
      </c>
      <c r="S46">
        <v>1</v>
      </c>
      <c r="T46">
        <v>1</v>
      </c>
      <c r="U46">
        <f>(N46*9)/H46</f>
        <v>3.603829068385159</v>
      </c>
      <c r="V46">
        <f>(L46+M46)/H46</f>
        <v>1.1266345492085339</v>
      </c>
    </row>
    <row r="47" spans="1:22">
      <c r="A47" t="s">
        <v>450</v>
      </c>
      <c r="B47" t="s">
        <v>501</v>
      </c>
      <c r="C47">
        <f>(H47*'Points System'!$E$6)+(I47*'Points System'!$E$2)+(J47*'Points System'!$E$3)+(K47*'Points System'!$E$7)+(L47*'Points System'!$E$8)+(M47*'Points System'!$E$10)+(N47*'Points System'!$E$9)+(O47*'Points System'!$E$4)+(P47*'Points System'!$E$12)+(Q47*'Points System'!$E$17)+(R47*'Points System'!$E$22)+(S47*'Points System'!$E$13)+(T47*'Points System'!$E$14)</f>
        <v>383.70000000000005</v>
      </c>
      <c r="D47">
        <f>E47-$A$134</f>
        <v>0.42832175367162284</v>
      </c>
      <c r="E47">
        <f>(C47-$A$132)/$A$130</f>
        <v>-0.71662901351269515</v>
      </c>
      <c r="F47">
        <f>IF(G47&gt;14,C47/G47,0)</f>
        <v>14.211111111111112</v>
      </c>
      <c r="G47">
        <v>27</v>
      </c>
      <c r="H47">
        <v>157.11000000000001</v>
      </c>
      <c r="I47">
        <v>10.63</v>
      </c>
      <c r="J47">
        <v>9.0299999999999994</v>
      </c>
      <c r="K47">
        <v>147.07</v>
      </c>
      <c r="L47">
        <v>27.72</v>
      </c>
      <c r="M47">
        <v>150.13</v>
      </c>
      <c r="N47">
        <v>64.849999999999994</v>
      </c>
      <c r="O47">
        <v>0</v>
      </c>
      <c r="P47">
        <v>15.27</v>
      </c>
      <c r="Q47">
        <v>4.5999999999999996</v>
      </c>
      <c r="R47">
        <v>17</v>
      </c>
      <c r="S47">
        <v>1</v>
      </c>
      <c r="T47">
        <v>0</v>
      </c>
      <c r="U47">
        <f>(N47*9)/H47</f>
        <v>3.7149131181974409</v>
      </c>
      <c r="V47">
        <f>(L47+M47)/H47</f>
        <v>1.1320094201514861</v>
      </c>
    </row>
    <row r="48" spans="1:22">
      <c r="A48" t="s">
        <v>460</v>
      </c>
      <c r="B48" t="s">
        <v>501</v>
      </c>
      <c r="C48">
        <f>(H48*'Points System'!$E$6)+(I48*'Points System'!$E$2)+(J48*'Points System'!$E$3)+(K48*'Points System'!$E$7)+(L48*'Points System'!$E$8)+(M48*'Points System'!$E$10)+(N48*'Points System'!$E$9)+(O48*'Points System'!$E$4)+(P48*'Points System'!$E$12)+(Q48*'Points System'!$E$17)+(R48*'Points System'!$E$22)+(S48*'Points System'!$E$13)+(T48*'Points System'!$E$14)</f>
        <v>380.87000000000012</v>
      </c>
      <c r="D48">
        <f>E48-$A$134</f>
        <v>0.39337939094776397</v>
      </c>
      <c r="E48">
        <f>(C48-$A$132)/$A$130</f>
        <v>-0.75157137623655401</v>
      </c>
      <c r="F48">
        <f>IF(G48&gt;14,C48/G48,0)</f>
        <v>11.946988707653706</v>
      </c>
      <c r="G48">
        <v>31.88</v>
      </c>
      <c r="H48">
        <v>191.93</v>
      </c>
      <c r="I48">
        <v>11.49</v>
      </c>
      <c r="J48">
        <v>10.81</v>
      </c>
      <c r="K48">
        <v>138.43</v>
      </c>
      <c r="L48">
        <v>60.58</v>
      </c>
      <c r="M48">
        <v>188.39</v>
      </c>
      <c r="N48">
        <v>87.78</v>
      </c>
      <c r="O48">
        <v>0</v>
      </c>
      <c r="P48">
        <v>18.13</v>
      </c>
      <c r="Q48">
        <v>8.6999999999999993</v>
      </c>
      <c r="R48">
        <v>24.83</v>
      </c>
      <c r="S48">
        <v>1.25</v>
      </c>
      <c r="T48">
        <v>0</v>
      </c>
      <c r="U48">
        <f>(N48*9)/H48</f>
        <v>4.1161881936122544</v>
      </c>
      <c r="V48">
        <f>(L48+M48)/H48</f>
        <v>1.2971916844682956</v>
      </c>
    </row>
    <row r="49" spans="1:22">
      <c r="A49" t="s">
        <v>463</v>
      </c>
      <c r="B49" t="s">
        <v>501</v>
      </c>
      <c r="C49">
        <f>(H49*'Points System'!$E$6)+(I49*'Points System'!$E$2)+(J49*'Points System'!$E$3)+(K49*'Points System'!$E$7)+(L49*'Points System'!$E$8)+(M49*'Points System'!$E$10)+(N49*'Points System'!$E$9)+(O49*'Points System'!$E$4)+(P49*'Points System'!$E$12)+(Q49*'Points System'!$E$17)+(R49*'Points System'!$E$22)+(S49*'Points System'!$E$13)+(T49*'Points System'!$E$14)</f>
        <v>376.13999999999987</v>
      </c>
      <c r="D49">
        <f>E49-$A$134</f>
        <v>0.3349774914128294</v>
      </c>
      <c r="E49">
        <f>(C49-$A$132)/$A$130</f>
        <v>-0.80997327577148859</v>
      </c>
      <c r="F49">
        <f>IF(G49&gt;14,C49/G49,0)</f>
        <v>12.537999999999995</v>
      </c>
      <c r="G49">
        <v>30</v>
      </c>
      <c r="H49">
        <v>181.2</v>
      </c>
      <c r="I49">
        <v>11.55</v>
      </c>
      <c r="J49">
        <v>10.92</v>
      </c>
      <c r="K49">
        <v>145.26</v>
      </c>
      <c r="L49">
        <v>41.74</v>
      </c>
      <c r="M49">
        <v>190.6</v>
      </c>
      <c r="N49">
        <v>83.53</v>
      </c>
      <c r="O49">
        <v>0</v>
      </c>
      <c r="P49">
        <v>16.3</v>
      </c>
      <c r="Q49">
        <v>6.3</v>
      </c>
      <c r="R49">
        <v>20</v>
      </c>
      <c r="S49">
        <v>1</v>
      </c>
      <c r="T49">
        <v>1</v>
      </c>
      <c r="U49">
        <f>(N49*9)/H49</f>
        <v>4.148841059602649</v>
      </c>
      <c r="V49">
        <f>(L49+M49)/H49</f>
        <v>1.2822295805739516</v>
      </c>
    </row>
    <row r="50" spans="1:22">
      <c r="A50" t="s">
        <v>314</v>
      </c>
      <c r="B50" t="s">
        <v>501</v>
      </c>
      <c r="C50">
        <f>(H50*'Points System'!$E$6)+(I50*'Points System'!$E$2)+(J50*'Points System'!$E$3)+(K50*'Points System'!$E$7)+(L50*'Points System'!$E$8)+(M50*'Points System'!$E$10)+(N50*'Points System'!$E$9)+(O50*'Points System'!$E$4)+(P50*'Points System'!$E$12)+(Q50*'Points System'!$E$17)+(R50*'Points System'!$E$22)+(S50*'Points System'!$E$13)+(T50*'Points System'!$E$14)</f>
        <v>375.58000000000004</v>
      </c>
      <c r="D50">
        <f>E50-$A$134</f>
        <v>0.32806310161588392</v>
      </c>
      <c r="E50">
        <f>(C50-$A$132)/$A$130</f>
        <v>-0.81688766556843406</v>
      </c>
      <c r="F50">
        <f>IF(G50&gt;14,C50/G50,0)</f>
        <v>15.248883475436461</v>
      </c>
      <c r="G50">
        <v>24.63</v>
      </c>
      <c r="H50">
        <v>156.41999999999999</v>
      </c>
      <c r="I50">
        <v>11.1</v>
      </c>
      <c r="J50">
        <v>7.98</v>
      </c>
      <c r="K50">
        <v>128.26</v>
      </c>
      <c r="L50">
        <v>33.880000000000003</v>
      </c>
      <c r="M50">
        <v>145.13999999999999</v>
      </c>
      <c r="N50">
        <v>58.52</v>
      </c>
      <c r="O50">
        <v>0</v>
      </c>
      <c r="P50">
        <v>17</v>
      </c>
      <c r="Q50">
        <v>5.8</v>
      </c>
      <c r="R50">
        <v>10.5</v>
      </c>
      <c r="S50">
        <v>1.5</v>
      </c>
      <c r="T50">
        <v>1</v>
      </c>
      <c r="U50">
        <f>(N50*9)/H50</f>
        <v>3.3670886075949373</v>
      </c>
      <c r="V50">
        <f>(L50+M50)/H50</f>
        <v>1.1444828027106508</v>
      </c>
    </row>
    <row r="51" spans="1:22">
      <c r="A51" t="s">
        <v>432</v>
      </c>
      <c r="B51" t="s">
        <v>501</v>
      </c>
      <c r="C51">
        <f>(H51*'Points System'!$E$6)+(I51*'Points System'!$E$2)+(J51*'Points System'!$E$3)+(K51*'Points System'!$E$7)+(L51*'Points System'!$E$8)+(M51*'Points System'!$E$10)+(N51*'Points System'!$E$9)+(O51*'Points System'!$E$4)+(P51*'Points System'!$E$12)+(Q51*'Points System'!$E$17)+(R51*'Points System'!$E$22)+(S51*'Points System'!$E$13)+(T51*'Points System'!$E$14)</f>
        <v>373.78999999999991</v>
      </c>
      <c r="D51">
        <f>E51-$A$134</f>
        <v>0.30596174851492508</v>
      </c>
      <c r="E51">
        <f>(C51-$A$132)/$A$130</f>
        <v>-0.83898901866939291</v>
      </c>
      <c r="F51">
        <f>IF(G51&gt;14,C51/G51,0)</f>
        <v>13.231504424778757</v>
      </c>
      <c r="G51">
        <v>28.25</v>
      </c>
      <c r="H51">
        <v>160.38999999999999</v>
      </c>
      <c r="I51">
        <v>9.6999999999999993</v>
      </c>
      <c r="J51">
        <v>7.51</v>
      </c>
      <c r="K51">
        <v>138.16999999999999</v>
      </c>
      <c r="L51">
        <v>40.21</v>
      </c>
      <c r="M51">
        <v>150.6</v>
      </c>
      <c r="N51">
        <v>65.69</v>
      </c>
      <c r="O51">
        <v>0</v>
      </c>
      <c r="P51">
        <v>13.83</v>
      </c>
      <c r="Q51">
        <v>5.5</v>
      </c>
      <c r="R51">
        <v>14.83</v>
      </c>
      <c r="S51">
        <v>1</v>
      </c>
      <c r="T51">
        <v>1</v>
      </c>
      <c r="U51">
        <f>(N51*9)/H51</f>
        <v>3.68607768564125</v>
      </c>
      <c r="V51">
        <f>(L51+M51)/H51</f>
        <v>1.1896626971756346</v>
      </c>
    </row>
    <row r="52" spans="1:22">
      <c r="A52" t="s">
        <v>454</v>
      </c>
      <c r="B52" t="s">
        <v>501</v>
      </c>
      <c r="C52">
        <f>(H52*'Points System'!$E$6)+(I52*'Points System'!$E$2)+(J52*'Points System'!$E$3)+(K52*'Points System'!$E$7)+(L52*'Points System'!$E$8)+(M52*'Points System'!$E$10)+(N52*'Points System'!$E$9)+(O52*'Points System'!$E$4)+(P52*'Points System'!$E$12)+(Q52*'Points System'!$E$17)+(R52*'Points System'!$E$22)+(S52*'Points System'!$E$13)+(T52*'Points System'!$E$14)</f>
        <v>370.96000000000004</v>
      </c>
      <c r="D52">
        <f>E52-$A$134</f>
        <v>0.27101938579106699</v>
      </c>
      <c r="E52">
        <f>(C52-$A$132)/$A$130</f>
        <v>-0.87393138139325099</v>
      </c>
      <c r="F52">
        <f>IF(G52&gt;14,C52/G52,0)</f>
        <v>12.063739837398375</v>
      </c>
      <c r="G52">
        <v>30.75</v>
      </c>
      <c r="H52">
        <v>188.38</v>
      </c>
      <c r="I52">
        <v>11</v>
      </c>
      <c r="J52">
        <v>10.66</v>
      </c>
      <c r="K52">
        <v>129.16</v>
      </c>
      <c r="L52">
        <v>50.16</v>
      </c>
      <c r="M52">
        <v>193.16</v>
      </c>
      <c r="N52">
        <v>81.72</v>
      </c>
      <c r="O52">
        <v>0</v>
      </c>
      <c r="P52">
        <v>18.07</v>
      </c>
      <c r="Q52">
        <v>7.2</v>
      </c>
      <c r="R52">
        <v>20</v>
      </c>
      <c r="S52">
        <v>1</v>
      </c>
      <c r="T52">
        <v>1</v>
      </c>
      <c r="U52">
        <f>(N52*9)/H52</f>
        <v>3.9042361184839156</v>
      </c>
      <c r="V52">
        <f>(L52+M52)/H52</f>
        <v>1.2916445482535301</v>
      </c>
    </row>
    <row r="53" spans="1:22">
      <c r="A53" t="s">
        <v>492</v>
      </c>
      <c r="B53" t="s">
        <v>501</v>
      </c>
      <c r="C53">
        <f>(H53*'Points System'!$E$6)+(I53*'Points System'!$E$2)+(J53*'Points System'!$E$3)+(K53*'Points System'!$E$7)+(L53*'Points System'!$E$8)+(M53*'Points System'!$E$10)+(N53*'Points System'!$E$9)+(O53*'Points System'!$E$4)+(P53*'Points System'!$E$12)+(Q53*'Points System'!$E$17)+(R53*'Points System'!$E$22)+(S53*'Points System'!$E$13)+(T53*'Points System'!$E$14)</f>
        <v>369.07999999999993</v>
      </c>
      <c r="D53">
        <f>E53-$A$134</f>
        <v>0.24780679147274198</v>
      </c>
      <c r="E53">
        <f>(C53-$A$132)/$A$130</f>
        <v>-0.897143975711576</v>
      </c>
      <c r="F53">
        <f>IF(G53&gt;14,C53/G53,0)</f>
        <v>11.952072538860101</v>
      </c>
      <c r="G53">
        <v>30.88</v>
      </c>
      <c r="H53">
        <v>184.88</v>
      </c>
      <c r="I53">
        <v>9.9700000000000006</v>
      </c>
      <c r="J53">
        <v>10.84</v>
      </c>
      <c r="K53">
        <v>149.9</v>
      </c>
      <c r="L53">
        <v>61.41</v>
      </c>
      <c r="M53">
        <v>186.09</v>
      </c>
      <c r="N53">
        <v>83.61</v>
      </c>
      <c r="O53">
        <v>0</v>
      </c>
      <c r="P53">
        <v>17.77</v>
      </c>
      <c r="Q53">
        <v>5.0999999999999996</v>
      </c>
      <c r="R53">
        <v>19.329999999999998</v>
      </c>
      <c r="S53">
        <v>1</v>
      </c>
      <c r="T53">
        <v>0</v>
      </c>
      <c r="U53">
        <f>(N53*9)/H53</f>
        <v>4.0701536131544787</v>
      </c>
      <c r="V53">
        <f>(L53+M53)/H53</f>
        <v>1.3387061877974904</v>
      </c>
    </row>
    <row r="54" spans="1:22">
      <c r="A54" t="s">
        <v>477</v>
      </c>
      <c r="B54" t="s">
        <v>501</v>
      </c>
      <c r="C54">
        <f>(H54*'Points System'!$E$6)+(I54*'Points System'!$E$2)+(J54*'Points System'!$E$3)+(K54*'Points System'!$E$7)+(L54*'Points System'!$E$8)+(M54*'Points System'!$E$10)+(N54*'Points System'!$E$9)+(O54*'Points System'!$E$4)+(P54*'Points System'!$E$12)+(Q54*'Points System'!$E$17)+(R54*'Points System'!$E$22)+(S54*'Points System'!$E$13)+(T54*'Points System'!$E$14)</f>
        <v>368.34000000000009</v>
      </c>
      <c r="D54">
        <f>E54-$A$134</f>
        <v>0.23866991924106329</v>
      </c>
      <c r="E54">
        <f>(C54-$A$132)/$A$130</f>
        <v>-0.9062808479432547</v>
      </c>
      <c r="F54">
        <f>IF(G54&gt;14,C54/G54,0)</f>
        <v>13.394181818181821</v>
      </c>
      <c r="G54">
        <v>27.5</v>
      </c>
      <c r="H54">
        <v>159.29</v>
      </c>
      <c r="I54">
        <v>9.6300000000000008</v>
      </c>
      <c r="J54">
        <v>9.1999999999999993</v>
      </c>
      <c r="K54">
        <v>153.08000000000001</v>
      </c>
      <c r="L54">
        <v>45.18</v>
      </c>
      <c r="M54">
        <v>148.38999999999999</v>
      </c>
      <c r="N54">
        <v>71.19</v>
      </c>
      <c r="O54">
        <v>0</v>
      </c>
      <c r="P54">
        <v>16.13</v>
      </c>
      <c r="Q54">
        <v>8</v>
      </c>
      <c r="R54">
        <v>20.329999999999998</v>
      </c>
      <c r="S54">
        <v>1</v>
      </c>
      <c r="T54">
        <v>0</v>
      </c>
      <c r="U54">
        <f>(N54*9)/H54</f>
        <v>4.0222863958817259</v>
      </c>
      <c r="V54">
        <f>(L54+M54)/H54</f>
        <v>1.2152049720635318</v>
      </c>
    </row>
    <row r="55" spans="1:22">
      <c r="A55" t="s">
        <v>385</v>
      </c>
      <c r="B55" t="s">
        <v>501</v>
      </c>
      <c r="C55">
        <f>(H55*'Points System'!$E$6)+(I55*'Points System'!$E$2)+(J55*'Points System'!$E$3)+(K55*'Points System'!$E$7)+(L55*'Points System'!$E$8)+(M55*'Points System'!$E$10)+(N55*'Points System'!$E$9)+(O55*'Points System'!$E$4)+(P55*'Points System'!$E$12)+(Q55*'Points System'!$E$17)+(R55*'Points System'!$E$22)+(S55*'Points System'!$E$13)+(T55*'Points System'!$E$14)</f>
        <v>365.19000000000005</v>
      </c>
      <c r="D55">
        <f>E55-$A$134</f>
        <v>0.19977647663323317</v>
      </c>
      <c r="E55">
        <f>(C55-$A$132)/$A$130</f>
        <v>-0.94517429055108482</v>
      </c>
      <c r="F55">
        <f>IF(G55&gt;14,C55/G55,0)</f>
        <v>12.020737327188943</v>
      </c>
      <c r="G55">
        <v>30.38</v>
      </c>
      <c r="H55">
        <v>171.36</v>
      </c>
      <c r="I55">
        <v>10.02</v>
      </c>
      <c r="J55">
        <v>10.91</v>
      </c>
      <c r="K55">
        <v>160.41999999999999</v>
      </c>
      <c r="L55">
        <v>56.49</v>
      </c>
      <c r="M55">
        <v>167.53</v>
      </c>
      <c r="N55">
        <v>80.84</v>
      </c>
      <c r="O55">
        <v>0</v>
      </c>
      <c r="P55">
        <v>15.8</v>
      </c>
      <c r="Q55">
        <v>6.5</v>
      </c>
      <c r="R55">
        <v>22.83</v>
      </c>
      <c r="S55">
        <v>1</v>
      </c>
      <c r="T55">
        <v>0</v>
      </c>
      <c r="U55">
        <f>(N55*9)/H55</f>
        <v>4.2457983193277311</v>
      </c>
      <c r="V55">
        <f>(L55+M55)/H55</f>
        <v>1.3073062558356676</v>
      </c>
    </row>
    <row r="56" spans="1:22">
      <c r="A56" t="s">
        <v>366</v>
      </c>
      <c r="B56" t="s">
        <v>501</v>
      </c>
      <c r="C56">
        <f>(H56*'Points System'!$E$6)+(I56*'Points System'!$E$2)+(J56*'Points System'!$E$3)+(K56*'Points System'!$E$7)+(L56*'Points System'!$E$8)+(M56*'Points System'!$E$10)+(N56*'Points System'!$E$9)+(O56*'Points System'!$E$4)+(P56*'Points System'!$E$12)+(Q56*'Points System'!$E$17)+(R56*'Points System'!$E$22)+(S56*'Points System'!$E$13)+(T56*'Points System'!$E$14)</f>
        <v>361.24000000000007</v>
      </c>
      <c r="D56">
        <f>E56-$A$134</f>
        <v>0.15100533431547858</v>
      </c>
      <c r="E56">
        <f>(C56-$A$132)/$A$130</f>
        <v>-0.99394543286883941</v>
      </c>
      <c r="F56">
        <f>IF(G56&gt;14,C56/G56,0)</f>
        <v>11.604240282685515</v>
      </c>
      <c r="G56">
        <v>31.13</v>
      </c>
      <c r="H56">
        <v>180.87</v>
      </c>
      <c r="I56">
        <v>10.51</v>
      </c>
      <c r="J56">
        <v>10.210000000000001</v>
      </c>
      <c r="K56">
        <v>142.57</v>
      </c>
      <c r="L56">
        <v>67.38</v>
      </c>
      <c r="M56">
        <v>176.63</v>
      </c>
      <c r="N56">
        <v>81.430000000000007</v>
      </c>
      <c r="O56">
        <v>0</v>
      </c>
      <c r="P56">
        <v>16.829999999999998</v>
      </c>
      <c r="Q56">
        <v>7.6</v>
      </c>
      <c r="R56">
        <v>18.329999999999998</v>
      </c>
      <c r="S56">
        <v>1</v>
      </c>
      <c r="T56">
        <v>0</v>
      </c>
      <c r="U56">
        <f>(N56*9)/H56</f>
        <v>4.0519157405871624</v>
      </c>
      <c r="V56">
        <f>(L56+M56)/H56</f>
        <v>1.3490905069939736</v>
      </c>
    </row>
    <row r="57" spans="1:22">
      <c r="A57" t="s">
        <v>435</v>
      </c>
      <c r="B57" t="s">
        <v>501</v>
      </c>
      <c r="C57">
        <f>(H57*'Points System'!$E$6)+(I57*'Points System'!$E$2)+(J57*'Points System'!$E$3)+(K57*'Points System'!$E$7)+(L57*'Points System'!$E$8)+(M57*'Points System'!$E$10)+(N57*'Points System'!$E$9)+(O57*'Points System'!$E$4)+(P57*'Points System'!$E$12)+(Q57*'Points System'!$E$17)+(R57*'Points System'!$E$22)+(S57*'Points System'!$E$13)+(T57*'Points System'!$E$14)</f>
        <v>359.21999999999997</v>
      </c>
      <c r="D57">
        <f>E57-$A$134</f>
        <v>0.12606414254791676</v>
      </c>
      <c r="E57">
        <f>(C57-$A$132)/$A$130</f>
        <v>-1.0188866246364012</v>
      </c>
      <c r="F57">
        <f>IF(G57&gt;14,C57/G57,0)</f>
        <v>14.087058823529411</v>
      </c>
      <c r="G57">
        <v>25.5</v>
      </c>
      <c r="H57">
        <v>150.16999999999999</v>
      </c>
      <c r="I57">
        <v>9.15</v>
      </c>
      <c r="J57">
        <v>8.2799999999999994</v>
      </c>
      <c r="K57">
        <v>153.69</v>
      </c>
      <c r="L57">
        <v>55.66</v>
      </c>
      <c r="M57">
        <v>131.06</v>
      </c>
      <c r="N57">
        <v>62.61</v>
      </c>
      <c r="O57">
        <v>0</v>
      </c>
      <c r="P57">
        <v>14.93</v>
      </c>
      <c r="Q57">
        <v>7</v>
      </c>
      <c r="R57">
        <v>14.17</v>
      </c>
      <c r="S57">
        <v>1</v>
      </c>
      <c r="T57">
        <v>0</v>
      </c>
      <c r="U57">
        <f>(N57*9)/H57</f>
        <v>3.7523473396816946</v>
      </c>
      <c r="V57">
        <f>(L57+M57)/H57</f>
        <v>1.2433908237331026</v>
      </c>
    </row>
    <row r="58" spans="1:22">
      <c r="A58" t="s">
        <v>459</v>
      </c>
      <c r="B58" t="s">
        <v>501</v>
      </c>
      <c r="C58">
        <f>(H58*'Points System'!$E$6)+(I58*'Points System'!$E$2)+(J58*'Points System'!$E$3)+(K58*'Points System'!$E$7)+(L58*'Points System'!$E$8)+(M58*'Points System'!$E$10)+(N58*'Points System'!$E$9)+(O58*'Points System'!$E$4)+(P58*'Points System'!$E$12)+(Q58*'Points System'!$E$17)+(R58*'Points System'!$E$22)+(S58*'Points System'!$E$13)+(T58*'Points System'!$E$14)</f>
        <v>356.18000000000006</v>
      </c>
      <c r="D58">
        <f>E58-$A$134</f>
        <v>8.852888365020295E-2</v>
      </c>
      <c r="E58">
        <f>(C58-$A$132)/$A$130</f>
        <v>-1.056421883534115</v>
      </c>
      <c r="F58">
        <f>IF(G58&gt;14,C58/G58,0)</f>
        <v>12.282068965517244</v>
      </c>
      <c r="G58">
        <v>29</v>
      </c>
      <c r="H58">
        <v>174.13</v>
      </c>
      <c r="I58">
        <v>10.6</v>
      </c>
      <c r="J58">
        <v>10.52</v>
      </c>
      <c r="K58">
        <v>131.86000000000001</v>
      </c>
      <c r="L58">
        <v>25.68</v>
      </c>
      <c r="M58">
        <v>191.79</v>
      </c>
      <c r="N58">
        <v>81</v>
      </c>
      <c r="O58">
        <v>0</v>
      </c>
      <c r="P58">
        <v>15.3</v>
      </c>
      <c r="Q58">
        <v>5.0999999999999996</v>
      </c>
      <c r="R58">
        <v>22.17</v>
      </c>
      <c r="S58">
        <v>1</v>
      </c>
      <c r="T58">
        <v>0</v>
      </c>
      <c r="U58">
        <f>(N58*9)/H58</f>
        <v>4.1865273071842877</v>
      </c>
      <c r="V58">
        <f>(L58+M58)/H58</f>
        <v>1.2488945041061277</v>
      </c>
    </row>
    <row r="59" spans="1:22">
      <c r="A59" t="s">
        <v>453</v>
      </c>
      <c r="B59" t="s">
        <v>501</v>
      </c>
      <c r="C59">
        <f>(H59*'Points System'!$E$6)+(I59*'Points System'!$E$2)+(J59*'Points System'!$E$3)+(K59*'Points System'!$E$7)+(L59*'Points System'!$E$8)+(M59*'Points System'!$E$10)+(N59*'Points System'!$E$9)+(O59*'Points System'!$E$4)+(P59*'Points System'!$E$12)+(Q59*'Points System'!$E$17)+(R59*'Points System'!$E$22)+(S59*'Points System'!$E$13)+(T59*'Points System'!$E$14)</f>
        <v>355.00999999999993</v>
      </c>
      <c r="D59">
        <f>E59-$A$134</f>
        <v>7.4082747824436135E-2</v>
      </c>
      <c r="E59">
        <f>(C59-$A$132)/$A$130</f>
        <v>-1.0708680193598819</v>
      </c>
      <c r="F59">
        <f>IF(G59&gt;14,C59/G59,0)</f>
        <v>13.921960784313724</v>
      </c>
      <c r="G59">
        <v>25.5</v>
      </c>
      <c r="H59">
        <v>155.06</v>
      </c>
      <c r="I59">
        <v>9.0299999999999994</v>
      </c>
      <c r="J59">
        <v>8.8800000000000008</v>
      </c>
      <c r="K59">
        <v>142.65</v>
      </c>
      <c r="L59">
        <v>48.35</v>
      </c>
      <c r="M59">
        <v>140.41</v>
      </c>
      <c r="N59">
        <v>64.81</v>
      </c>
      <c r="O59">
        <v>0</v>
      </c>
      <c r="P59">
        <v>12.77</v>
      </c>
      <c r="Q59">
        <v>5.4</v>
      </c>
      <c r="R59">
        <v>21.83</v>
      </c>
      <c r="S59">
        <v>1</v>
      </c>
      <c r="T59">
        <v>1</v>
      </c>
      <c r="U59">
        <f>(N59*9)/H59</f>
        <v>3.7617051463949438</v>
      </c>
      <c r="V59">
        <f>(L59+M59)/H59</f>
        <v>1.2173352250741647</v>
      </c>
    </row>
    <row r="60" spans="1:22">
      <c r="A60" t="s">
        <v>438</v>
      </c>
      <c r="B60" t="s">
        <v>503</v>
      </c>
      <c r="C60">
        <f>(H60*'Points System'!$E$6)+(I60*'Points System'!$E$2)+(J60*'Points System'!$E$3)+(K60*'Points System'!$E$7)+(L60*'Points System'!$E$8)+(M60*'Points System'!$E$10)+(N60*'Points System'!$E$9)+(O60*'Points System'!$E$4)+(P60*'Points System'!$E$12)+(Q60*'Points System'!$E$17)+(R60*'Points System'!$E$22)+(S60*'Points System'!$E$13)+(T60*'Points System'!$E$14)</f>
        <v>354.73</v>
      </c>
      <c r="D60">
        <f>E60-$A$134</f>
        <v>7.0625552925963397E-2</v>
      </c>
      <c r="E60">
        <f>(C60-$A$132)/$A$130</f>
        <v>-1.0743252142583546</v>
      </c>
      <c r="F60">
        <f>IF(G60&gt;14,C60/G60,0)</f>
        <v>13.075193512716551</v>
      </c>
      <c r="G60">
        <v>27.13</v>
      </c>
      <c r="H60">
        <v>163.28</v>
      </c>
      <c r="I60">
        <v>10.34</v>
      </c>
      <c r="J60">
        <v>8.6</v>
      </c>
      <c r="K60">
        <v>132.16</v>
      </c>
      <c r="L60">
        <v>48.86</v>
      </c>
      <c r="M60">
        <v>152.97999999999999</v>
      </c>
      <c r="N60">
        <v>74.13</v>
      </c>
      <c r="O60">
        <v>0</v>
      </c>
      <c r="P60">
        <v>16.03</v>
      </c>
      <c r="Q60">
        <v>5.3</v>
      </c>
      <c r="R60">
        <v>25</v>
      </c>
      <c r="S60">
        <v>1</v>
      </c>
      <c r="T60">
        <v>0</v>
      </c>
      <c r="U60">
        <f>(N60*9)/H60</f>
        <v>4.0860485056344924</v>
      </c>
      <c r="V60">
        <f>(L60+M60)/H60</f>
        <v>1.2361587457128858</v>
      </c>
    </row>
    <row r="61" spans="1:22">
      <c r="A61" t="s">
        <v>322</v>
      </c>
      <c r="B61" t="s">
        <v>501</v>
      </c>
      <c r="C61">
        <f>(H61*'Points System'!$E$6)+(I61*'Points System'!$E$2)+(J61*'Points System'!$E$3)+(K61*'Points System'!$E$7)+(L61*'Points System'!$E$8)+(M61*'Points System'!$E$10)+(N61*'Points System'!$E$9)+(O61*'Points System'!$E$4)+(P61*'Points System'!$E$12)+(Q61*'Points System'!$E$17)+(R61*'Points System'!$E$22)+(S61*'Points System'!$E$13)+(T61*'Points System'!$E$14)</f>
        <v>353.67999999999984</v>
      </c>
      <c r="D61">
        <f>E61-$A$134</f>
        <v>5.7661072056684581E-2</v>
      </c>
      <c r="E61">
        <f>(C61-$A$132)/$A$130</f>
        <v>-1.0872896951276334</v>
      </c>
      <c r="F61">
        <f>IF(G61&gt;14,C61/G61,0)</f>
        <v>11.789333333333328</v>
      </c>
      <c r="G61">
        <v>30</v>
      </c>
      <c r="H61">
        <v>174.13</v>
      </c>
      <c r="I61">
        <v>9.42</v>
      </c>
      <c r="J61">
        <v>11.04</v>
      </c>
      <c r="K61">
        <v>146.91</v>
      </c>
      <c r="L61">
        <v>50.82</v>
      </c>
      <c r="M61">
        <v>176.47</v>
      </c>
      <c r="N61">
        <v>80.23</v>
      </c>
      <c r="O61">
        <v>0</v>
      </c>
      <c r="P61">
        <v>15.7</v>
      </c>
      <c r="Q61">
        <v>6.2</v>
      </c>
      <c r="R61">
        <v>18.170000000000002</v>
      </c>
      <c r="S61">
        <v>1</v>
      </c>
      <c r="T61">
        <v>0</v>
      </c>
      <c r="U61">
        <f>(N61*9)/H61</f>
        <v>4.1467294550048814</v>
      </c>
      <c r="V61">
        <f>(L61+M61)/H61</f>
        <v>1.3052891517831504</v>
      </c>
    </row>
    <row r="62" spans="1:22">
      <c r="A62" t="s">
        <v>396</v>
      </c>
      <c r="B62" t="s">
        <v>501</v>
      </c>
      <c r="C62">
        <f>(H62*'Points System'!$E$6)+(I62*'Points System'!$E$2)+(J62*'Points System'!$E$3)+(K62*'Points System'!$E$7)+(L62*'Points System'!$E$8)+(M62*'Points System'!$E$10)+(N62*'Points System'!$E$9)+(O62*'Points System'!$E$4)+(P62*'Points System'!$E$12)+(Q62*'Points System'!$E$17)+(R62*'Points System'!$E$22)+(S62*'Points System'!$E$13)+(T62*'Points System'!$E$14)</f>
        <v>351.45</v>
      </c>
      <c r="D62">
        <f>E62-$A$134</f>
        <v>3.0126984115270483E-2</v>
      </c>
      <c r="E62">
        <f>(C62-$A$132)/$A$130</f>
        <v>-1.1148237830690475</v>
      </c>
      <c r="F62">
        <f>IF(G62&gt;14,C62/G62,0)</f>
        <v>12.954294139329155</v>
      </c>
      <c r="G62">
        <v>27.13</v>
      </c>
      <c r="H62">
        <v>151.22999999999999</v>
      </c>
      <c r="I62">
        <v>9.41</v>
      </c>
      <c r="J62">
        <v>8.26</v>
      </c>
      <c r="K62">
        <v>141.81</v>
      </c>
      <c r="L62">
        <v>41.12</v>
      </c>
      <c r="M62">
        <v>143.11000000000001</v>
      </c>
      <c r="N62">
        <v>65.569999999999993</v>
      </c>
      <c r="O62">
        <v>0</v>
      </c>
      <c r="P62">
        <v>14.2</v>
      </c>
      <c r="Q62">
        <v>6.2</v>
      </c>
      <c r="R62">
        <v>19.170000000000002</v>
      </c>
      <c r="S62">
        <v>1</v>
      </c>
      <c r="T62">
        <v>0</v>
      </c>
      <c r="U62">
        <f>(N62*9)/H62</f>
        <v>3.9022019440587181</v>
      </c>
      <c r="V62">
        <f>(L62+M62)/H62</f>
        <v>1.2182106724856181</v>
      </c>
    </row>
    <row r="63" spans="1:22">
      <c r="A63" t="s">
        <v>431</v>
      </c>
      <c r="B63" t="s">
        <v>501</v>
      </c>
      <c r="C63">
        <f>(H63*'Points System'!$E$6)+(I63*'Points System'!$E$2)+(J63*'Points System'!$E$3)+(K63*'Points System'!$E$7)+(L63*'Points System'!$E$8)+(M63*'Points System'!$E$10)+(N63*'Points System'!$E$9)+(O63*'Points System'!$E$4)+(P63*'Points System'!$E$12)+(Q63*'Points System'!$E$17)+(R63*'Points System'!$E$22)+(S63*'Points System'!$E$13)+(T63*'Points System'!$E$14)</f>
        <v>349.01000000000005</v>
      </c>
      <c r="D63">
        <f>E63-$A$134</f>
        <v>0</v>
      </c>
      <c r="E63">
        <f>(C63-$A$132)/$A$130</f>
        <v>-1.144950767184318</v>
      </c>
      <c r="F63">
        <f>IF(G63&gt;14,C63/G63,0)</f>
        <v>11.442950819672133</v>
      </c>
      <c r="G63">
        <v>30.5</v>
      </c>
      <c r="H63">
        <v>180.29</v>
      </c>
      <c r="I63">
        <v>10.98</v>
      </c>
      <c r="J63">
        <v>10.96</v>
      </c>
      <c r="K63">
        <v>134.18</v>
      </c>
      <c r="L63">
        <v>59.69</v>
      </c>
      <c r="M63">
        <v>182.77</v>
      </c>
      <c r="N63">
        <v>83.68</v>
      </c>
      <c r="O63">
        <v>0</v>
      </c>
      <c r="P63">
        <v>16.329999999999998</v>
      </c>
      <c r="Q63">
        <v>6</v>
      </c>
      <c r="R63">
        <v>17.329999999999998</v>
      </c>
      <c r="S63">
        <v>1</v>
      </c>
      <c r="T63">
        <v>0</v>
      </c>
      <c r="U63">
        <f>(N63*9)/H63</f>
        <v>4.1772699539630604</v>
      </c>
      <c r="V63">
        <f>(L63+M63)/H63</f>
        <v>1.3448333240889678</v>
      </c>
    </row>
    <row r="64" spans="1:22">
      <c r="A64" t="s">
        <v>318</v>
      </c>
      <c r="B64" t="s">
        <v>501</v>
      </c>
      <c r="C64">
        <f>(H64*'Points System'!$E$6)+(I64*'Points System'!$E$2)+(J64*'Points System'!$E$3)+(K64*'Points System'!$E$7)+(L64*'Points System'!$E$8)+(M64*'Points System'!$E$10)+(N64*'Points System'!$E$9)+(O64*'Points System'!$E$4)+(P64*'Points System'!$E$12)+(Q64*'Points System'!$E$17)+(R64*'Points System'!$E$22)+(S64*'Points System'!$E$13)+(T64*'Points System'!$E$14)</f>
        <v>348.6699999999999</v>
      </c>
      <c r="D64">
        <f>E64-$A$134</f>
        <v>-4.1980223767199565E-3</v>
      </c>
      <c r="E64">
        <f>(C64-$A$132)/$A$130</f>
        <v>-1.1491487895610379</v>
      </c>
      <c r="F64">
        <f>IF(G64&gt;14,C64/G64,0)</f>
        <v>12.178484107579459</v>
      </c>
      <c r="G64">
        <v>28.63</v>
      </c>
      <c r="H64">
        <v>168.64</v>
      </c>
      <c r="I64">
        <v>8.43</v>
      </c>
      <c r="J64">
        <v>11.17</v>
      </c>
      <c r="K64">
        <v>148.28</v>
      </c>
      <c r="L64">
        <v>54.17</v>
      </c>
      <c r="M64">
        <v>164.08</v>
      </c>
      <c r="N64">
        <v>73.58</v>
      </c>
      <c r="O64">
        <v>0</v>
      </c>
      <c r="P64">
        <v>16.23</v>
      </c>
      <c r="Q64">
        <v>5.0999999999999996</v>
      </c>
      <c r="R64">
        <v>15.5</v>
      </c>
      <c r="S64">
        <v>1</v>
      </c>
      <c r="T64">
        <v>1</v>
      </c>
      <c r="U64">
        <f>(N64*9)/H64</f>
        <v>3.9268263757115753</v>
      </c>
      <c r="V64">
        <f>(L64+M64)/H64</f>
        <v>1.294176944971537</v>
      </c>
    </row>
    <row r="65" spans="1:22">
      <c r="A65" t="s">
        <v>490</v>
      </c>
      <c r="B65" t="s">
        <v>501</v>
      </c>
      <c r="C65">
        <f>(H65*'Points System'!$E$6)+(I65*'Points System'!$E$2)+(J65*'Points System'!$E$3)+(K65*'Points System'!$E$7)+(L65*'Points System'!$E$8)+(M65*'Points System'!$E$10)+(N65*'Points System'!$E$9)+(O65*'Points System'!$E$4)+(P65*'Points System'!$E$12)+(Q65*'Points System'!$E$17)+(R65*'Points System'!$E$22)+(S65*'Points System'!$E$13)+(T65*'Points System'!$E$14)</f>
        <v>348.26</v>
      </c>
      <c r="D65">
        <f>E65-$A$134</f>
        <v>-9.2603434780553773E-3</v>
      </c>
      <c r="E65">
        <f>(C65-$A$132)/$A$130</f>
        <v>-1.1542111106623734</v>
      </c>
      <c r="F65">
        <f>IF(G65&gt;14,C65/G65,0)</f>
        <v>11.497523935292175</v>
      </c>
      <c r="G65">
        <v>30.29</v>
      </c>
      <c r="H65">
        <v>167.71</v>
      </c>
      <c r="I65">
        <v>9.99</v>
      </c>
      <c r="J65">
        <v>10.31</v>
      </c>
      <c r="K65">
        <v>155.94999999999999</v>
      </c>
      <c r="L65">
        <v>69.989999999999995</v>
      </c>
      <c r="M65">
        <v>160.59</v>
      </c>
      <c r="N65">
        <v>78.64</v>
      </c>
      <c r="O65">
        <v>0</v>
      </c>
      <c r="P65">
        <v>14.4</v>
      </c>
      <c r="Q65">
        <v>6.4</v>
      </c>
      <c r="R65">
        <v>18.8</v>
      </c>
      <c r="S65">
        <v>1</v>
      </c>
      <c r="T65">
        <v>0</v>
      </c>
      <c r="U65">
        <f>(N65*9)/H65</f>
        <v>4.220141911633176</v>
      </c>
      <c r="V65">
        <f>(L65+M65)/H65</f>
        <v>1.3748732931846639</v>
      </c>
    </row>
    <row r="66" spans="1:22">
      <c r="A66" t="s">
        <v>321</v>
      </c>
      <c r="B66" t="s">
        <v>501</v>
      </c>
      <c r="C66">
        <f>(H66*'Points System'!$E$6)+(I66*'Points System'!$E$2)+(J66*'Points System'!$E$3)+(K66*'Points System'!$E$7)+(L66*'Points System'!$E$8)+(M66*'Points System'!$E$10)+(N66*'Points System'!$E$9)+(O66*'Points System'!$E$4)+(P66*'Points System'!$E$12)+(Q66*'Points System'!$E$17)+(R66*'Points System'!$E$22)+(S66*'Points System'!$E$13)+(T66*'Points System'!$E$14)</f>
        <v>347.20999999999992</v>
      </c>
      <c r="D66">
        <f>E66-$A$134</f>
        <v>-2.2224824347332861E-2</v>
      </c>
      <c r="E66">
        <f>(C66-$A$132)/$A$130</f>
        <v>-1.1671755915316508</v>
      </c>
      <c r="F66">
        <f>IF(G66&gt;14,C66/G66,0)</f>
        <v>13.483883495145628</v>
      </c>
      <c r="G66">
        <v>25.75</v>
      </c>
      <c r="H66">
        <v>154.21</v>
      </c>
      <c r="I66">
        <v>9.8800000000000008</v>
      </c>
      <c r="J66">
        <v>8.86</v>
      </c>
      <c r="K66">
        <v>138.59</v>
      </c>
      <c r="L66">
        <v>44.75</v>
      </c>
      <c r="M66">
        <v>145.19999999999999</v>
      </c>
      <c r="N66">
        <v>69.16</v>
      </c>
      <c r="O66">
        <v>0</v>
      </c>
      <c r="P66">
        <v>14.6</v>
      </c>
      <c r="Q66">
        <v>3.8</v>
      </c>
      <c r="R66">
        <v>16.329999999999998</v>
      </c>
      <c r="S66">
        <v>1</v>
      </c>
      <c r="T66">
        <v>1</v>
      </c>
      <c r="U66">
        <f>(N66*9)/H66</f>
        <v>4.0363141171130268</v>
      </c>
      <c r="V66">
        <f>(L66+M66)/H66</f>
        <v>1.2317618831463588</v>
      </c>
    </row>
    <row r="67" spans="1:22">
      <c r="A67" t="s">
        <v>405</v>
      </c>
      <c r="B67" t="s">
        <v>501</v>
      </c>
      <c r="C67">
        <f>(H67*'Points System'!$E$6)+(I67*'Points System'!$E$2)+(J67*'Points System'!$E$3)+(K67*'Points System'!$E$7)+(L67*'Points System'!$E$8)+(M67*'Points System'!$E$10)+(N67*'Points System'!$E$9)+(O67*'Points System'!$E$4)+(P67*'Points System'!$E$12)+(Q67*'Points System'!$E$17)+(R67*'Points System'!$E$22)+(S67*'Points System'!$E$13)+(T67*'Points System'!$E$14)</f>
        <v>345.81000000000017</v>
      </c>
      <c r="D67">
        <f>E67-$A$134</f>
        <v>-3.9510798839698547E-2</v>
      </c>
      <c r="E67">
        <f>(C67-$A$132)/$A$130</f>
        <v>-1.1844615660240165</v>
      </c>
      <c r="F67">
        <f>IF(G67&gt;14,C67/G67,0)</f>
        <v>11.57329317269077</v>
      </c>
      <c r="G67">
        <v>29.88</v>
      </c>
      <c r="H67">
        <v>172.11</v>
      </c>
      <c r="I67">
        <v>9.4700000000000006</v>
      </c>
      <c r="J67">
        <v>11.83</v>
      </c>
      <c r="K67">
        <v>149.82</v>
      </c>
      <c r="L67">
        <v>61.25</v>
      </c>
      <c r="M67">
        <v>166.41</v>
      </c>
      <c r="N67">
        <v>80.88</v>
      </c>
      <c r="O67">
        <v>0</v>
      </c>
      <c r="P67">
        <v>14.43</v>
      </c>
      <c r="Q67">
        <v>9.6</v>
      </c>
      <c r="R67">
        <v>16.670000000000002</v>
      </c>
      <c r="S67">
        <v>1</v>
      </c>
      <c r="T67">
        <v>0</v>
      </c>
      <c r="U67">
        <f>(N67*9)/H67</f>
        <v>4.2293881819766419</v>
      </c>
      <c r="V67">
        <f>(L67+M67)/H67</f>
        <v>1.3227587008308639</v>
      </c>
    </row>
    <row r="68" spans="1:22">
      <c r="A68" t="s">
        <v>484</v>
      </c>
      <c r="B68" t="s">
        <v>501</v>
      </c>
      <c r="C68">
        <f>(H68*'Points System'!$E$6)+(I68*'Points System'!$E$2)+(J68*'Points System'!$E$3)+(K68*'Points System'!$E$7)+(L68*'Points System'!$E$8)+(M68*'Points System'!$E$10)+(N68*'Points System'!$E$9)+(O68*'Points System'!$E$4)+(P68*'Points System'!$E$12)+(Q68*'Points System'!$E$17)+(R68*'Points System'!$E$22)+(S68*'Points System'!$E$13)+(T68*'Points System'!$E$14)</f>
        <v>341.9</v>
      </c>
      <c r="D68">
        <f>E68-$A$134</f>
        <v>-8.7788056171959283E-2</v>
      </c>
      <c r="E68">
        <f>(C68-$A$132)/$A$130</f>
        <v>-1.2327388233562773</v>
      </c>
      <c r="F68">
        <f>IF(G68&gt;14,C68/G68,0)</f>
        <v>12.154283682900818</v>
      </c>
      <c r="G68">
        <v>28.13</v>
      </c>
      <c r="H68">
        <v>163.07</v>
      </c>
      <c r="I68">
        <v>9.11</v>
      </c>
      <c r="J68">
        <v>10.39</v>
      </c>
      <c r="K68">
        <v>157.02000000000001</v>
      </c>
      <c r="L68">
        <v>68.31</v>
      </c>
      <c r="M68">
        <v>151.46</v>
      </c>
      <c r="N68">
        <v>78.16</v>
      </c>
      <c r="O68">
        <v>0</v>
      </c>
      <c r="P68">
        <v>16.37</v>
      </c>
      <c r="Q68">
        <v>8.1999999999999993</v>
      </c>
      <c r="R68">
        <v>21.33</v>
      </c>
      <c r="S68">
        <v>1</v>
      </c>
      <c r="T68">
        <v>0</v>
      </c>
      <c r="U68">
        <f>(N68*9)/H68</f>
        <v>4.3137302998712208</v>
      </c>
      <c r="V68">
        <f>(L68+M68)/H68</f>
        <v>1.3477034402403876</v>
      </c>
    </row>
    <row r="69" spans="1:22">
      <c r="A69" t="s">
        <v>461</v>
      </c>
      <c r="B69" t="s">
        <v>501</v>
      </c>
      <c r="C69">
        <f>(H69*'Points System'!$E$6)+(I69*'Points System'!$E$2)+(J69*'Points System'!$E$3)+(K69*'Points System'!$E$7)+(L69*'Points System'!$E$8)+(M69*'Points System'!$E$10)+(N69*'Points System'!$E$9)+(O69*'Points System'!$E$4)+(P69*'Points System'!$E$12)+(Q69*'Points System'!$E$17)+(R69*'Points System'!$E$22)+(S69*'Points System'!$E$13)+(T69*'Points System'!$E$14)</f>
        <v>340.72</v>
      </c>
      <c r="D69">
        <f>E69-$A$134</f>
        <v>-0.10235766324409812</v>
      </c>
      <c r="E69">
        <f>(C69-$A$132)/$A$130</f>
        <v>-1.2473084304284161</v>
      </c>
      <c r="F69">
        <f>IF(G69&gt;14,C69/G69,0)</f>
        <v>13.252430960715676</v>
      </c>
      <c r="G69">
        <v>25.71</v>
      </c>
      <c r="H69">
        <v>146.1</v>
      </c>
      <c r="I69">
        <v>7.87</v>
      </c>
      <c r="J69">
        <v>9.66</v>
      </c>
      <c r="K69">
        <v>148.84</v>
      </c>
      <c r="L69">
        <v>42.94</v>
      </c>
      <c r="M69">
        <v>131.69</v>
      </c>
      <c r="N69">
        <v>62.84</v>
      </c>
      <c r="O69">
        <v>0</v>
      </c>
      <c r="P69">
        <v>14.53</v>
      </c>
      <c r="Q69">
        <v>6.9</v>
      </c>
      <c r="R69">
        <v>14.2</v>
      </c>
      <c r="S69">
        <v>1</v>
      </c>
      <c r="T69">
        <v>0</v>
      </c>
      <c r="U69">
        <f>(N69*9)/H69</f>
        <v>3.8710472279260788</v>
      </c>
      <c r="V69">
        <f>(L69+M69)/H69</f>
        <v>1.1952772073921971</v>
      </c>
    </row>
    <row r="70" spans="1:22">
      <c r="A70" t="s">
        <v>333</v>
      </c>
      <c r="B70" t="s">
        <v>501</v>
      </c>
      <c r="C70">
        <f>(H70*'Points System'!$E$6)+(I70*'Points System'!$E$2)+(J70*'Points System'!$E$3)+(K70*'Points System'!$E$7)+(L70*'Points System'!$E$8)+(M70*'Points System'!$E$10)+(N70*'Points System'!$E$9)+(O70*'Points System'!$E$4)+(P70*'Points System'!$E$12)+(Q70*'Points System'!$E$17)+(R70*'Points System'!$E$22)+(S70*'Points System'!$E$13)+(T70*'Points System'!$E$14)</f>
        <v>340.56999999999982</v>
      </c>
      <c r="D70">
        <f>E70-$A$134</f>
        <v>-0.1042097319397115</v>
      </c>
      <c r="E70">
        <f>(C70-$A$132)/$A$130</f>
        <v>-1.2491604991240295</v>
      </c>
      <c r="F70">
        <f>IF(G70&gt;14,C70/G70,0)</f>
        <v>13.355686274509797</v>
      </c>
      <c r="G70">
        <v>25.5</v>
      </c>
      <c r="H70">
        <v>151.09</v>
      </c>
      <c r="I70">
        <v>9.14</v>
      </c>
      <c r="J70">
        <v>8.41</v>
      </c>
      <c r="K70">
        <v>153.69999999999999</v>
      </c>
      <c r="L70">
        <v>66.349999999999994</v>
      </c>
      <c r="M70">
        <v>137.61000000000001</v>
      </c>
      <c r="N70">
        <v>66.09</v>
      </c>
      <c r="O70">
        <v>0</v>
      </c>
      <c r="P70">
        <v>16.2</v>
      </c>
      <c r="Q70">
        <v>7.1</v>
      </c>
      <c r="R70">
        <v>14.5</v>
      </c>
      <c r="S70">
        <v>1</v>
      </c>
      <c r="T70">
        <v>0</v>
      </c>
      <c r="U70">
        <f>(N70*9)/H70</f>
        <v>3.9367926401482563</v>
      </c>
      <c r="V70">
        <f>(L70+M70)/H70</f>
        <v>1.3499238864253094</v>
      </c>
    </row>
    <row r="71" spans="1:22">
      <c r="A71" t="s">
        <v>316</v>
      </c>
      <c r="B71" t="s">
        <v>501</v>
      </c>
      <c r="C71">
        <f>(H71*'Points System'!$E$6)+(I71*'Points System'!$E$2)+(J71*'Points System'!$E$3)+(K71*'Points System'!$E$7)+(L71*'Points System'!$E$8)+(M71*'Points System'!$E$10)+(N71*'Points System'!$E$9)+(O71*'Points System'!$E$4)+(P71*'Points System'!$E$12)+(Q71*'Points System'!$E$17)+(R71*'Points System'!$E$22)+(S71*'Points System'!$E$13)+(T71*'Points System'!$E$14)</f>
        <v>340.04000000000008</v>
      </c>
      <c r="D71">
        <f>E71-$A$134</f>
        <v>-0.11075370799753381</v>
      </c>
      <c r="E71">
        <f>(C71-$A$132)/$A$130</f>
        <v>-1.2557044751818518</v>
      </c>
      <c r="F71">
        <f>IF(G71&gt;14,C71/G71,0)</f>
        <v>15.026071586389753</v>
      </c>
      <c r="G71">
        <v>22.63</v>
      </c>
      <c r="H71">
        <v>157.21</v>
      </c>
      <c r="I71">
        <v>9.14</v>
      </c>
      <c r="J71">
        <v>8.2899999999999991</v>
      </c>
      <c r="K71">
        <v>124.71</v>
      </c>
      <c r="L71">
        <v>44.53</v>
      </c>
      <c r="M71">
        <v>154.91999999999999</v>
      </c>
      <c r="N71">
        <v>61.1</v>
      </c>
      <c r="O71">
        <v>0</v>
      </c>
      <c r="P71">
        <v>13.67</v>
      </c>
      <c r="Q71">
        <v>5.0999999999999996</v>
      </c>
      <c r="R71">
        <v>15.33</v>
      </c>
      <c r="S71">
        <v>0</v>
      </c>
      <c r="T71">
        <v>0</v>
      </c>
      <c r="U71">
        <f>(N71*9)/H71</f>
        <v>3.4978690922969276</v>
      </c>
      <c r="V71">
        <f>(L71+M71)/H71</f>
        <v>1.2686851981426117</v>
      </c>
    </row>
    <row r="72" spans="1:22">
      <c r="A72" t="s">
        <v>342</v>
      </c>
      <c r="B72" t="s">
        <v>501</v>
      </c>
      <c r="C72">
        <f>(H72*'Points System'!$E$6)+(I72*'Points System'!$E$2)+(J72*'Points System'!$E$3)+(K72*'Points System'!$E$7)+(L72*'Points System'!$E$8)+(M72*'Points System'!$E$10)+(N72*'Points System'!$E$9)+(O72*'Points System'!$E$4)+(P72*'Points System'!$E$12)+(Q72*'Points System'!$E$17)+(R72*'Points System'!$E$22)+(S72*'Points System'!$E$13)+(T72*'Points System'!$E$14)</f>
        <v>339.10000000000014</v>
      </c>
      <c r="D72">
        <f>E72-$A$134</f>
        <v>-0.12236000515669487</v>
      </c>
      <c r="E72">
        <f>(C72-$A$132)/$A$130</f>
        <v>-1.2673107723410129</v>
      </c>
      <c r="F72">
        <f>IF(G72&gt;14,C72/G72,0)</f>
        <v>10.938709677419359</v>
      </c>
      <c r="G72">
        <v>31</v>
      </c>
      <c r="H72">
        <v>172.96</v>
      </c>
      <c r="I72">
        <v>10.52</v>
      </c>
      <c r="J72">
        <v>10.06</v>
      </c>
      <c r="K72">
        <v>133.69</v>
      </c>
      <c r="L72">
        <v>59.27</v>
      </c>
      <c r="M72">
        <v>173.01</v>
      </c>
      <c r="N72">
        <v>83.49</v>
      </c>
      <c r="O72">
        <v>0</v>
      </c>
      <c r="P72">
        <v>15.53</v>
      </c>
      <c r="Q72">
        <v>4.4000000000000004</v>
      </c>
      <c r="R72">
        <v>21</v>
      </c>
      <c r="S72">
        <v>1</v>
      </c>
      <c r="T72">
        <v>0</v>
      </c>
      <c r="U72">
        <f>(N72*9)/H72</f>
        <v>4.3444148936170208</v>
      </c>
      <c r="V72">
        <f>(L72+M72)/H72</f>
        <v>1.3429694727104533</v>
      </c>
    </row>
    <row r="73" spans="1:22">
      <c r="A73" t="s">
        <v>439</v>
      </c>
      <c r="B73" t="s">
        <v>501</v>
      </c>
      <c r="C73">
        <f>(H73*'Points System'!$E$6)+(I73*'Points System'!$E$2)+(J73*'Points System'!$E$3)+(K73*'Points System'!$E$7)+(L73*'Points System'!$E$8)+(M73*'Points System'!$E$10)+(N73*'Points System'!$E$9)+(O73*'Points System'!$E$4)+(P73*'Points System'!$E$12)+(Q73*'Points System'!$E$17)+(R73*'Points System'!$E$22)+(S73*'Points System'!$E$13)+(T73*'Points System'!$E$14)</f>
        <v>336.41</v>
      </c>
      <c r="D73">
        <f>E73-$A$134</f>
        <v>-0.15557377043131915</v>
      </c>
      <c r="E73">
        <f>(C73-$A$132)/$A$130</f>
        <v>-1.3005245376156371</v>
      </c>
      <c r="F73">
        <f>IF(G73&gt;14,C73/G73,0)</f>
        <v>14.16463157894737</v>
      </c>
      <c r="G73">
        <v>23.75</v>
      </c>
      <c r="H73">
        <v>140.16999999999999</v>
      </c>
      <c r="I73">
        <v>10.25</v>
      </c>
      <c r="J73">
        <v>7.08</v>
      </c>
      <c r="K73">
        <v>122.2</v>
      </c>
      <c r="L73">
        <v>36.47</v>
      </c>
      <c r="M73">
        <v>131.88</v>
      </c>
      <c r="N73">
        <v>58.8</v>
      </c>
      <c r="O73">
        <v>1</v>
      </c>
      <c r="P73">
        <v>16.329999999999998</v>
      </c>
      <c r="Q73">
        <v>5.8</v>
      </c>
      <c r="R73">
        <v>11.17</v>
      </c>
      <c r="S73">
        <v>1</v>
      </c>
      <c r="T73">
        <v>1</v>
      </c>
      <c r="U73">
        <f>(N73*9)/H73</f>
        <v>3.7754155668117284</v>
      </c>
      <c r="V73">
        <f>(L73+M73)/H73</f>
        <v>1.2010415923521438</v>
      </c>
    </row>
    <row r="74" spans="1:22">
      <c r="A74" t="s">
        <v>344</v>
      </c>
      <c r="B74" t="s">
        <v>501</v>
      </c>
      <c r="C74">
        <f>(H74*'Points System'!$E$6)+(I74*'Points System'!$E$2)+(J74*'Points System'!$E$3)+(K74*'Points System'!$E$7)+(L74*'Points System'!$E$8)+(M74*'Points System'!$E$10)+(N74*'Points System'!$E$9)+(O74*'Points System'!$E$4)+(P74*'Points System'!$E$12)+(Q74*'Points System'!$E$17)+(R74*'Points System'!$E$22)+(S74*'Points System'!$E$13)+(T74*'Points System'!$E$14)</f>
        <v>335.86</v>
      </c>
      <c r="D74">
        <f>E74-$A$134</f>
        <v>-0.1623646889818926</v>
      </c>
      <c r="E74">
        <f>(C74-$A$132)/$A$130</f>
        <v>-1.3073154561662106</v>
      </c>
      <c r="F74">
        <f>IF(G74&gt;14,C74/G74,0)</f>
        <v>14.141473684210528</v>
      </c>
      <c r="G74">
        <v>23.75</v>
      </c>
      <c r="H74">
        <v>147.87</v>
      </c>
      <c r="I74">
        <v>9.6999999999999993</v>
      </c>
      <c r="J74">
        <v>7.81</v>
      </c>
      <c r="K74">
        <v>128.18</v>
      </c>
      <c r="L74">
        <v>39.11</v>
      </c>
      <c r="M74">
        <v>142.9</v>
      </c>
      <c r="N74">
        <v>63.37</v>
      </c>
      <c r="O74">
        <v>0</v>
      </c>
      <c r="P74">
        <v>14.63</v>
      </c>
      <c r="Q74">
        <v>6.5</v>
      </c>
      <c r="R74">
        <v>12.67</v>
      </c>
      <c r="S74">
        <v>1</v>
      </c>
      <c r="T74">
        <v>1</v>
      </c>
      <c r="U74">
        <f>(N74*9)/H74</f>
        <v>3.8569689592209366</v>
      </c>
      <c r="V74">
        <f>(L74+M74)/H74</f>
        <v>1.230878474335565</v>
      </c>
    </row>
    <row r="75" spans="1:22">
      <c r="A75" t="s">
        <v>380</v>
      </c>
      <c r="B75" t="s">
        <v>501</v>
      </c>
      <c r="C75">
        <f>(H75*'Points System'!$E$6)+(I75*'Points System'!$E$2)+(J75*'Points System'!$E$3)+(K75*'Points System'!$E$7)+(L75*'Points System'!$E$8)+(M75*'Points System'!$E$10)+(N75*'Points System'!$E$9)+(O75*'Points System'!$E$4)+(P75*'Points System'!$E$12)+(Q75*'Points System'!$E$17)+(R75*'Points System'!$E$22)+(S75*'Points System'!$E$13)+(T75*'Points System'!$E$14)</f>
        <v>332.78999999999991</v>
      </c>
      <c r="D75">
        <f>E75-$A$134</f>
        <v>-0.20027036161873113</v>
      </c>
      <c r="E75">
        <f>(C75-$A$132)/$A$130</f>
        <v>-1.3452211288030491</v>
      </c>
      <c r="F75">
        <f>IF(G75&gt;14,C75/G75,0)</f>
        <v>11.992432432432429</v>
      </c>
      <c r="G75">
        <v>27.75</v>
      </c>
      <c r="H75">
        <v>156.51</v>
      </c>
      <c r="I75">
        <v>8.92</v>
      </c>
      <c r="J75">
        <v>8.94</v>
      </c>
      <c r="K75">
        <v>139.37</v>
      </c>
      <c r="L75">
        <v>62.32</v>
      </c>
      <c r="M75">
        <v>145.52000000000001</v>
      </c>
      <c r="N75">
        <v>68.17</v>
      </c>
      <c r="O75">
        <v>0</v>
      </c>
      <c r="P75">
        <v>13.3</v>
      </c>
      <c r="Q75">
        <v>7.2</v>
      </c>
      <c r="R75">
        <v>21</v>
      </c>
      <c r="S75">
        <v>1</v>
      </c>
      <c r="T75">
        <v>0</v>
      </c>
      <c r="U75">
        <f>(N75*9)/H75</f>
        <v>3.9200690051753884</v>
      </c>
      <c r="V75">
        <f>(L75+M75)/H75</f>
        <v>1.3279662641364769</v>
      </c>
    </row>
    <row r="76" spans="1:22">
      <c r="A76" t="s">
        <v>386</v>
      </c>
      <c r="B76" t="s">
        <v>501</v>
      </c>
      <c r="C76">
        <f>(H76*'Points System'!$E$6)+(I76*'Points System'!$E$2)+(J76*'Points System'!$E$3)+(K76*'Points System'!$E$7)+(L76*'Points System'!$E$8)+(M76*'Points System'!$E$10)+(N76*'Points System'!$E$9)+(O76*'Points System'!$E$4)+(P76*'Points System'!$E$12)+(Q76*'Points System'!$E$17)+(R76*'Points System'!$E$22)+(S76*'Points System'!$E$13)+(T76*'Points System'!$E$14)</f>
        <v>332.46</v>
      </c>
      <c r="D76">
        <f>E76-$A$134</f>
        <v>-0.2043449127490744</v>
      </c>
      <c r="E76">
        <f>(C76-$A$132)/$A$130</f>
        <v>-1.3492956799333924</v>
      </c>
      <c r="F76">
        <f>IF(G76&gt;14,C76/G76,0)</f>
        <v>11.768495575221237</v>
      </c>
      <c r="G76">
        <v>28.25</v>
      </c>
      <c r="H76">
        <v>155.21</v>
      </c>
      <c r="I76">
        <v>10.3</v>
      </c>
      <c r="J76">
        <v>8.83</v>
      </c>
      <c r="K76">
        <v>133.75</v>
      </c>
      <c r="L76">
        <v>47.5</v>
      </c>
      <c r="M76">
        <v>155.1</v>
      </c>
      <c r="N76">
        <v>71.67</v>
      </c>
      <c r="O76">
        <v>0</v>
      </c>
      <c r="P76">
        <v>14.73</v>
      </c>
      <c r="Q76">
        <v>3.7</v>
      </c>
      <c r="R76">
        <v>20</v>
      </c>
      <c r="S76">
        <v>1</v>
      </c>
      <c r="T76">
        <v>0</v>
      </c>
      <c r="U76">
        <f>(N76*9)/H76</f>
        <v>4.1558533599639196</v>
      </c>
      <c r="V76">
        <f>(L76+M76)/H76</f>
        <v>1.3053282649313831</v>
      </c>
    </row>
    <row r="77" spans="1:22">
      <c r="A77" t="s">
        <v>429</v>
      </c>
      <c r="B77" t="s">
        <v>503</v>
      </c>
      <c r="C77">
        <f>(H77*'Points System'!$E$6)+(I77*'Points System'!$E$2)+(J77*'Points System'!$E$3)+(K77*'Points System'!$E$7)+(L77*'Points System'!$E$8)+(M77*'Points System'!$E$10)+(N77*'Points System'!$E$9)+(O77*'Points System'!$E$4)+(P77*'Points System'!$E$12)+(Q77*'Points System'!$E$17)+(R77*'Points System'!$E$22)+(S77*'Points System'!$E$13)+(T77*'Points System'!$E$14)</f>
        <v>332.09999999999997</v>
      </c>
      <c r="D77">
        <f>E77-$A$134</f>
        <v>-0.20878987761854084</v>
      </c>
      <c r="E77">
        <f>(C77-$A$132)/$A$130</f>
        <v>-1.3537406448028588</v>
      </c>
      <c r="F77">
        <f>IF(G77&gt;14,C77/G77,0)</f>
        <v>12.651428571428569</v>
      </c>
      <c r="G77">
        <v>26.25</v>
      </c>
      <c r="H77">
        <v>152.5</v>
      </c>
      <c r="I77">
        <v>9.06</v>
      </c>
      <c r="J77">
        <v>8.8800000000000008</v>
      </c>
      <c r="K77">
        <v>136.5</v>
      </c>
      <c r="L77">
        <v>45.58</v>
      </c>
      <c r="M77">
        <v>148.38999999999999</v>
      </c>
      <c r="N77">
        <v>68.83</v>
      </c>
      <c r="O77">
        <v>0</v>
      </c>
      <c r="P77">
        <v>12.83</v>
      </c>
      <c r="Q77">
        <v>4</v>
      </c>
      <c r="R77">
        <v>17.5</v>
      </c>
      <c r="S77">
        <v>1</v>
      </c>
      <c r="T77">
        <v>0</v>
      </c>
      <c r="U77">
        <f>(N77*9)/H77</f>
        <v>4.0620983606557379</v>
      </c>
      <c r="V77">
        <f>(L77+M77)/H77</f>
        <v>1.271934426229508</v>
      </c>
    </row>
    <row r="78" spans="1:22">
      <c r="A78" t="s">
        <v>313</v>
      </c>
      <c r="B78" t="s">
        <v>501</v>
      </c>
      <c r="C78">
        <f>(H78*'Points System'!$E$6)+(I78*'Points System'!$E$2)+(J78*'Points System'!$E$3)+(K78*'Points System'!$E$7)+(L78*'Points System'!$E$8)+(M78*'Points System'!$E$10)+(N78*'Points System'!$E$9)+(O78*'Points System'!$E$4)+(P78*'Points System'!$E$12)+(Q78*'Points System'!$E$17)+(R78*'Points System'!$E$22)+(S78*'Points System'!$E$13)+(T78*'Points System'!$E$14)</f>
        <v>331.87999999999988</v>
      </c>
      <c r="D78">
        <f>E78-$A$134</f>
        <v>-0.21150624503877125</v>
      </c>
      <c r="E78">
        <f>(C78-$A$132)/$A$130</f>
        <v>-1.3564570122230892</v>
      </c>
      <c r="F78">
        <f>IF(G78&gt;14,C78/G78,0)</f>
        <v>12.46263612467142</v>
      </c>
      <c r="G78">
        <v>26.63</v>
      </c>
      <c r="H78">
        <v>153.6</v>
      </c>
      <c r="I78">
        <v>8.8699999999999992</v>
      </c>
      <c r="J78">
        <v>9.41</v>
      </c>
      <c r="K78">
        <v>133.99</v>
      </c>
      <c r="L78">
        <v>40.590000000000003</v>
      </c>
      <c r="M78">
        <v>150.97999999999999</v>
      </c>
      <c r="N78">
        <v>68.64</v>
      </c>
      <c r="O78">
        <v>0</v>
      </c>
      <c r="P78">
        <v>13.83</v>
      </c>
      <c r="Q78">
        <v>5.5</v>
      </c>
      <c r="R78">
        <v>18</v>
      </c>
      <c r="S78">
        <v>1</v>
      </c>
      <c r="T78">
        <v>0</v>
      </c>
      <c r="U78">
        <f>(N78*9)/H78</f>
        <v>4.0218750000000005</v>
      </c>
      <c r="V78">
        <f>(L78+M78)/H78</f>
        <v>1.2472005208333334</v>
      </c>
    </row>
    <row r="79" spans="1:22">
      <c r="A79" t="s">
        <v>456</v>
      </c>
      <c r="B79" t="s">
        <v>501</v>
      </c>
      <c r="C79">
        <f>(H79*'Points System'!$E$6)+(I79*'Points System'!$E$2)+(J79*'Points System'!$E$3)+(K79*'Points System'!$E$7)+(L79*'Points System'!$E$8)+(M79*'Points System'!$E$10)+(N79*'Points System'!$E$9)+(O79*'Points System'!$E$4)+(P79*'Points System'!$E$12)+(Q79*'Points System'!$E$17)+(R79*'Points System'!$E$22)+(S79*'Points System'!$E$13)+(T79*'Points System'!$E$14)</f>
        <v>331.45999999999992</v>
      </c>
      <c r="D79">
        <f>E79-$A$134</f>
        <v>-0.21669203738648135</v>
      </c>
      <c r="E79">
        <f>(C79-$A$132)/$A$130</f>
        <v>-1.3616428045707993</v>
      </c>
      <c r="F79">
        <f>IF(G79&gt;14,C79/G79,0)</f>
        <v>12.105916727538347</v>
      </c>
      <c r="G79">
        <v>27.38</v>
      </c>
      <c r="H79">
        <v>160.72</v>
      </c>
      <c r="I79">
        <v>9.94</v>
      </c>
      <c r="J79">
        <v>8.61</v>
      </c>
      <c r="K79">
        <v>128.09</v>
      </c>
      <c r="L79">
        <v>45.89</v>
      </c>
      <c r="M79">
        <v>166.08</v>
      </c>
      <c r="N79">
        <v>73.47</v>
      </c>
      <c r="O79">
        <v>0</v>
      </c>
      <c r="P79">
        <v>14.53</v>
      </c>
      <c r="Q79">
        <v>4.5999999999999996</v>
      </c>
      <c r="R79">
        <v>14.67</v>
      </c>
      <c r="S79">
        <v>1</v>
      </c>
      <c r="T79">
        <v>0</v>
      </c>
      <c r="U79">
        <f>(N79*9)/H79</f>
        <v>4.1141737182677947</v>
      </c>
      <c r="V79">
        <f>(L79+M79)/H79</f>
        <v>1.3188775510204083</v>
      </c>
    </row>
    <row r="80" spans="1:22">
      <c r="A80" t="s">
        <v>364</v>
      </c>
      <c r="B80" t="s">
        <v>501</v>
      </c>
      <c r="C80">
        <f>(H80*'Points System'!$E$6)+(I80*'Points System'!$E$2)+(J80*'Points System'!$E$3)+(K80*'Points System'!$E$7)+(L80*'Points System'!$E$8)+(M80*'Points System'!$E$10)+(N80*'Points System'!$E$9)+(O80*'Points System'!$E$4)+(P80*'Points System'!$E$12)+(Q80*'Points System'!$E$17)+(R80*'Points System'!$E$22)+(S80*'Points System'!$E$13)+(T80*'Points System'!$E$14)</f>
        <v>328.24</v>
      </c>
      <c r="D80">
        <f>E80-$A$134</f>
        <v>-0.25644977871892838</v>
      </c>
      <c r="E80">
        <f>(C80-$A$132)/$A$130</f>
        <v>-1.4014005459032464</v>
      </c>
      <c r="F80">
        <f>IF(G80&gt;14,C80/G80,0)</f>
        <v>14.428131868131869</v>
      </c>
      <c r="G80">
        <v>22.75</v>
      </c>
      <c r="H80">
        <v>131.08000000000001</v>
      </c>
      <c r="I80">
        <v>8.3000000000000007</v>
      </c>
      <c r="J80">
        <v>7.07</v>
      </c>
      <c r="K80">
        <v>131.07</v>
      </c>
      <c r="L80">
        <v>39.340000000000003</v>
      </c>
      <c r="M80">
        <v>116.41</v>
      </c>
      <c r="N80">
        <v>51.47</v>
      </c>
      <c r="O80">
        <v>1</v>
      </c>
      <c r="P80">
        <v>12.97</v>
      </c>
      <c r="Q80">
        <v>4.0999999999999996</v>
      </c>
      <c r="R80">
        <v>14.83</v>
      </c>
      <c r="S80">
        <v>1</v>
      </c>
      <c r="T80">
        <v>0</v>
      </c>
      <c r="U80">
        <f>(N80*9)/H80</f>
        <v>3.5339487335978026</v>
      </c>
      <c r="V80">
        <f>(L80+M80)/H80</f>
        <v>1.1882056759231003</v>
      </c>
    </row>
    <row r="81" spans="1:22">
      <c r="A81" t="s">
        <v>497</v>
      </c>
      <c r="B81" t="s">
        <v>501</v>
      </c>
      <c r="C81">
        <f>(H81*'Points System'!$E$6)+(I81*'Points System'!$E$2)+(J81*'Points System'!$E$3)+(K81*'Points System'!$E$7)+(L81*'Points System'!$E$8)+(M81*'Points System'!$E$10)+(N81*'Points System'!$E$9)+(O81*'Points System'!$E$4)+(P81*'Points System'!$E$12)+(Q81*'Points System'!$E$17)+(R81*'Points System'!$E$22)+(S81*'Points System'!$E$13)+(T81*'Points System'!$E$14)</f>
        <v>326.21999999999991</v>
      </c>
      <c r="D81">
        <f>E81-$A$134</f>
        <v>-0.28139097048649031</v>
      </c>
      <c r="E81">
        <f>(C81-$A$132)/$A$130</f>
        <v>-1.4263417376708083</v>
      </c>
      <c r="F81">
        <f>IF(G81&gt;14,C81/G81,0)</f>
        <v>10.479280436877607</v>
      </c>
      <c r="G81">
        <v>31.13</v>
      </c>
      <c r="H81">
        <v>173.42</v>
      </c>
      <c r="I81">
        <v>10.6</v>
      </c>
      <c r="J81">
        <v>10.72</v>
      </c>
      <c r="K81">
        <v>125.19</v>
      </c>
      <c r="L81">
        <v>59.38</v>
      </c>
      <c r="M81">
        <v>181.1</v>
      </c>
      <c r="N81">
        <v>78.150000000000006</v>
      </c>
      <c r="O81">
        <v>0</v>
      </c>
      <c r="P81">
        <v>15.07</v>
      </c>
      <c r="Q81">
        <v>3.9</v>
      </c>
      <c r="R81">
        <v>18.670000000000002</v>
      </c>
      <c r="S81">
        <v>1</v>
      </c>
      <c r="T81">
        <v>0</v>
      </c>
      <c r="U81">
        <f>(N81*9)/H81</f>
        <v>4.0557605812478377</v>
      </c>
      <c r="V81">
        <f>(L81+M81)/H81</f>
        <v>1.3866912697497407</v>
      </c>
    </row>
    <row r="82" spans="1:22">
      <c r="A82" t="s">
        <v>418</v>
      </c>
      <c r="B82" t="s">
        <v>501</v>
      </c>
      <c r="C82">
        <f>(H82*'Points System'!$E$6)+(I82*'Points System'!$E$2)+(J82*'Points System'!$E$3)+(K82*'Points System'!$E$7)+(L82*'Points System'!$E$8)+(M82*'Points System'!$E$10)+(N82*'Points System'!$E$9)+(O82*'Points System'!$E$4)+(P82*'Points System'!$E$12)+(Q82*'Points System'!$E$17)+(R82*'Points System'!$E$22)+(S82*'Points System'!$E$13)+(T82*'Points System'!$E$14)</f>
        <v>326.15999999999997</v>
      </c>
      <c r="D82">
        <f>E82-$A$134</f>
        <v>-0.28213179796473398</v>
      </c>
      <c r="E82">
        <f>(C82-$A$132)/$A$130</f>
        <v>-1.427082565149052</v>
      </c>
      <c r="F82">
        <f>IF(G82&gt;14,C82/G82,0)</f>
        <v>11.376351587024763</v>
      </c>
      <c r="G82">
        <v>28.67</v>
      </c>
      <c r="H82">
        <v>158.1</v>
      </c>
      <c r="I82">
        <v>10.36</v>
      </c>
      <c r="J82">
        <v>9.24</v>
      </c>
      <c r="K82">
        <v>137.79</v>
      </c>
      <c r="L82">
        <v>62.63</v>
      </c>
      <c r="M82">
        <v>153.79</v>
      </c>
      <c r="N82">
        <v>75.11</v>
      </c>
      <c r="O82">
        <v>0</v>
      </c>
      <c r="P82">
        <v>15.63</v>
      </c>
      <c r="Q82">
        <v>5.5</v>
      </c>
      <c r="R82">
        <v>15.75</v>
      </c>
      <c r="S82">
        <v>1</v>
      </c>
      <c r="T82">
        <v>0</v>
      </c>
      <c r="U82">
        <f>(N82*9)/H82</f>
        <v>4.2757115749525623</v>
      </c>
      <c r="V82">
        <f>(L82+M82)/H82</f>
        <v>1.3688804554079697</v>
      </c>
    </row>
    <row r="83" spans="1:22">
      <c r="A83" t="s">
        <v>476</v>
      </c>
      <c r="B83" t="s">
        <v>501</v>
      </c>
      <c r="C83">
        <f>(H83*'Points System'!$E$6)+(I83*'Points System'!$E$2)+(J83*'Points System'!$E$3)+(K83*'Points System'!$E$7)+(L83*'Points System'!$E$8)+(M83*'Points System'!$E$10)+(N83*'Points System'!$E$9)+(O83*'Points System'!$E$4)+(P83*'Points System'!$E$12)+(Q83*'Points System'!$E$17)+(R83*'Points System'!$E$22)+(S83*'Points System'!$E$13)+(T83*'Points System'!$E$14)</f>
        <v>324.61999999999989</v>
      </c>
      <c r="D83">
        <f>E83-$A$134</f>
        <v>-0.30114636990634058</v>
      </c>
      <c r="E83">
        <f>(C83-$A$132)/$A$130</f>
        <v>-1.4460971370906586</v>
      </c>
      <c r="F83">
        <f>IF(G83&gt;14,C83/G83,0)</f>
        <v>13.315012305168167</v>
      </c>
      <c r="G83">
        <v>24.38</v>
      </c>
      <c r="H83">
        <v>135.22999999999999</v>
      </c>
      <c r="I83">
        <v>8.8000000000000007</v>
      </c>
      <c r="J83">
        <v>7.52</v>
      </c>
      <c r="K83">
        <v>131.82</v>
      </c>
      <c r="L83">
        <v>41.87</v>
      </c>
      <c r="M83">
        <v>123.71</v>
      </c>
      <c r="N83">
        <v>53.71</v>
      </c>
      <c r="O83">
        <v>0</v>
      </c>
      <c r="P83">
        <v>12.73</v>
      </c>
      <c r="Q83">
        <v>5</v>
      </c>
      <c r="R83">
        <v>12.33</v>
      </c>
      <c r="S83">
        <v>1</v>
      </c>
      <c r="T83">
        <v>0</v>
      </c>
      <c r="U83">
        <f>(N83*9)/H83</f>
        <v>3.5745766471936702</v>
      </c>
      <c r="V83">
        <f>(L83+M83)/H83</f>
        <v>1.2244324484212084</v>
      </c>
    </row>
    <row r="84" spans="1:22">
      <c r="A84" t="s">
        <v>369</v>
      </c>
      <c r="B84" t="s">
        <v>501</v>
      </c>
      <c r="C84">
        <f>(H84*'Points System'!$E$6)+(I84*'Points System'!$E$2)+(J84*'Points System'!$E$3)+(K84*'Points System'!$E$7)+(L84*'Points System'!$E$8)+(M84*'Points System'!$E$10)+(N84*'Points System'!$E$9)+(O84*'Points System'!$E$4)+(P84*'Points System'!$E$12)+(Q84*'Points System'!$E$17)+(R84*'Points System'!$E$22)+(S84*'Points System'!$E$13)+(T84*'Points System'!$E$14)</f>
        <v>320.93999999999983</v>
      </c>
      <c r="D84">
        <f>E84-$A$134</f>
        <v>-0.34658378857199623</v>
      </c>
      <c r="E84">
        <f>(C84-$A$132)/$A$130</f>
        <v>-1.4915345557563142</v>
      </c>
      <c r="F84">
        <f>IF(G84&gt;14,C84/G84,0)</f>
        <v>12.343846153846147</v>
      </c>
      <c r="G84">
        <v>26</v>
      </c>
      <c r="H84">
        <v>160.58000000000001</v>
      </c>
      <c r="I84">
        <v>9.41</v>
      </c>
      <c r="J84">
        <v>9.9</v>
      </c>
      <c r="K84">
        <v>129.82</v>
      </c>
      <c r="L84">
        <v>49.69</v>
      </c>
      <c r="M84">
        <v>162.01</v>
      </c>
      <c r="N84">
        <v>76.47</v>
      </c>
      <c r="O84">
        <v>0</v>
      </c>
      <c r="P84">
        <v>16.77</v>
      </c>
      <c r="Q84">
        <v>6.4</v>
      </c>
      <c r="R84">
        <v>17.8</v>
      </c>
      <c r="S84">
        <v>1</v>
      </c>
      <c r="T84">
        <v>0</v>
      </c>
      <c r="U84">
        <f>(N84*9)/H84</f>
        <v>4.2859011084817533</v>
      </c>
      <c r="V84">
        <f>(L84+M84)/H84</f>
        <v>1.3183459957653505</v>
      </c>
    </row>
    <row r="85" spans="1:22">
      <c r="A85" t="s">
        <v>367</v>
      </c>
      <c r="B85" t="s">
        <v>501</v>
      </c>
      <c r="C85">
        <f>(H85*'Points System'!$E$6)+(I85*'Points System'!$E$2)+(J85*'Points System'!$E$3)+(K85*'Points System'!$E$7)+(L85*'Points System'!$E$8)+(M85*'Points System'!$E$10)+(N85*'Points System'!$E$9)+(O85*'Points System'!$E$4)+(P85*'Points System'!$E$12)+(Q85*'Points System'!$E$17)+(R85*'Points System'!$E$22)+(S85*'Points System'!$E$13)+(T85*'Points System'!$E$14)</f>
        <v>320.64</v>
      </c>
      <c r="D85">
        <f>E85-$A$134</f>
        <v>-0.35028792596321612</v>
      </c>
      <c r="E85">
        <f>(C85-$A$132)/$A$130</f>
        <v>-1.4952386931475341</v>
      </c>
      <c r="F85">
        <f>IF(G85&gt;14,C85/G85,0)</f>
        <v>12.270952927669345</v>
      </c>
      <c r="G85">
        <v>26.13</v>
      </c>
      <c r="H85">
        <v>148.26</v>
      </c>
      <c r="I85">
        <v>10.36</v>
      </c>
      <c r="J85">
        <v>8.74</v>
      </c>
      <c r="K85">
        <v>126.36</v>
      </c>
      <c r="L85">
        <v>45.24</v>
      </c>
      <c r="M85">
        <v>146.62</v>
      </c>
      <c r="N85">
        <v>66.739999999999995</v>
      </c>
      <c r="O85">
        <v>0</v>
      </c>
      <c r="P85">
        <v>15.7</v>
      </c>
      <c r="Q85">
        <v>4.8</v>
      </c>
      <c r="R85">
        <v>15.5</v>
      </c>
      <c r="S85">
        <v>1</v>
      </c>
      <c r="T85">
        <v>0</v>
      </c>
      <c r="U85">
        <f>(N85*9)/H85</f>
        <v>4.0513961958721163</v>
      </c>
      <c r="V85">
        <f>(L85+M85)/H85</f>
        <v>1.2940779711317956</v>
      </c>
    </row>
    <row r="86" spans="1:22">
      <c r="A86" t="s">
        <v>330</v>
      </c>
      <c r="B86" t="s">
        <v>501</v>
      </c>
      <c r="C86">
        <f>(H86*'Points System'!$E$6)+(I86*'Points System'!$E$2)+(J86*'Points System'!$E$3)+(K86*'Points System'!$E$7)+(L86*'Points System'!$E$8)+(M86*'Points System'!$E$10)+(N86*'Points System'!$E$9)+(O86*'Points System'!$E$4)+(P86*'Points System'!$E$12)+(Q86*'Points System'!$E$17)+(R86*'Points System'!$E$22)+(S86*'Points System'!$E$13)+(T86*'Points System'!$E$14)</f>
        <v>317.35999999999996</v>
      </c>
      <c r="D86">
        <f>E86-$A$134</f>
        <v>-0.39078649477390903</v>
      </c>
      <c r="E86">
        <f>(C86-$A$132)/$A$130</f>
        <v>-1.535737261958227</v>
      </c>
      <c r="F86">
        <f>IF(G86&gt;14,C86/G86,0)</f>
        <v>12.504334121355397</v>
      </c>
      <c r="G86">
        <v>25.38</v>
      </c>
      <c r="H86">
        <v>154.09</v>
      </c>
      <c r="I86">
        <v>9.49</v>
      </c>
      <c r="J86">
        <v>9.2799999999999994</v>
      </c>
      <c r="K86">
        <v>130.97</v>
      </c>
      <c r="L86">
        <v>60.03</v>
      </c>
      <c r="M86">
        <v>146.72999999999999</v>
      </c>
      <c r="N86">
        <v>70.17</v>
      </c>
      <c r="O86">
        <v>0</v>
      </c>
      <c r="P86">
        <v>14.77</v>
      </c>
      <c r="Q86">
        <v>7.5</v>
      </c>
      <c r="R86">
        <v>15.17</v>
      </c>
      <c r="S86">
        <v>1</v>
      </c>
      <c r="T86">
        <v>0</v>
      </c>
      <c r="U86">
        <f>(N86*9)/H86</f>
        <v>4.098448958400934</v>
      </c>
      <c r="V86">
        <f>(L86+M86)/H86</f>
        <v>1.3418132260367317</v>
      </c>
    </row>
    <row r="87" spans="1:22">
      <c r="A87" t="s">
        <v>400</v>
      </c>
      <c r="B87" t="s">
        <v>501</v>
      </c>
      <c r="C87">
        <f>(H87*'Points System'!$E$6)+(I87*'Points System'!$E$2)+(J87*'Points System'!$E$3)+(K87*'Points System'!$E$7)+(L87*'Points System'!$E$8)+(M87*'Points System'!$E$10)+(N87*'Points System'!$E$9)+(O87*'Points System'!$E$4)+(P87*'Points System'!$E$12)+(Q87*'Points System'!$E$17)+(R87*'Points System'!$E$22)+(S87*'Points System'!$E$13)+(T87*'Points System'!$E$14)</f>
        <v>313.75000000000006</v>
      </c>
      <c r="D87">
        <f>E87-$A$134</f>
        <v>-0.43535961471494433</v>
      </c>
      <c r="E87">
        <f>(C87-$A$132)/$A$130</f>
        <v>-1.5803103818992623</v>
      </c>
      <c r="F87">
        <f>IF(G87&gt;14,C87/G87,0)</f>
        <v>11.25358680057389</v>
      </c>
      <c r="G87">
        <v>27.88</v>
      </c>
      <c r="H87">
        <v>161.69</v>
      </c>
      <c r="I87">
        <v>9.61</v>
      </c>
      <c r="J87">
        <v>10.16</v>
      </c>
      <c r="K87">
        <v>113.89</v>
      </c>
      <c r="L87">
        <v>42.59</v>
      </c>
      <c r="M87">
        <v>163.16</v>
      </c>
      <c r="N87">
        <v>76.709999999999994</v>
      </c>
      <c r="O87">
        <v>0</v>
      </c>
      <c r="P87">
        <v>15</v>
      </c>
      <c r="Q87">
        <v>6.5</v>
      </c>
      <c r="R87">
        <v>21.67</v>
      </c>
      <c r="S87">
        <v>1</v>
      </c>
      <c r="T87">
        <v>1</v>
      </c>
      <c r="U87">
        <f>(N87*9)/H87</f>
        <v>4.2698373430638874</v>
      </c>
      <c r="V87">
        <f>(L87+M87)/H87</f>
        <v>1.2724967530459521</v>
      </c>
    </row>
    <row r="88" spans="1:22">
      <c r="A88" t="s">
        <v>481</v>
      </c>
      <c r="B88" t="s">
        <v>501</v>
      </c>
      <c r="C88">
        <f>(H88*'Points System'!$E$6)+(I88*'Points System'!$E$2)+(J88*'Points System'!$E$3)+(K88*'Points System'!$E$7)+(L88*'Points System'!$E$8)+(M88*'Points System'!$E$10)+(N88*'Points System'!$E$9)+(O88*'Points System'!$E$4)+(P88*'Points System'!$E$12)+(Q88*'Points System'!$E$17)+(R88*'Points System'!$E$22)+(S88*'Points System'!$E$13)+(T88*'Points System'!$E$14)</f>
        <v>311.61999999999989</v>
      </c>
      <c r="D88">
        <f>E88-$A$134</f>
        <v>-0.4616589901926218</v>
      </c>
      <c r="E88">
        <f>(C88-$A$132)/$A$130</f>
        <v>-1.6066097573769398</v>
      </c>
      <c r="F88">
        <f>IF(G88&gt;14,C88/G88,0)</f>
        <v>10.639125981563669</v>
      </c>
      <c r="G88">
        <v>29.29</v>
      </c>
      <c r="H88">
        <v>168.84</v>
      </c>
      <c r="I88">
        <v>9.16</v>
      </c>
      <c r="J88">
        <v>11.5</v>
      </c>
      <c r="K88">
        <v>132.66999999999999</v>
      </c>
      <c r="L88">
        <v>66.75</v>
      </c>
      <c r="M88">
        <v>168.45</v>
      </c>
      <c r="N88">
        <v>80.67</v>
      </c>
      <c r="O88">
        <v>0</v>
      </c>
      <c r="P88">
        <v>15.73</v>
      </c>
      <c r="Q88">
        <v>5.8</v>
      </c>
      <c r="R88">
        <v>18.2</v>
      </c>
      <c r="S88">
        <v>1</v>
      </c>
      <c r="T88">
        <v>0</v>
      </c>
      <c r="U88">
        <f>(N88*9)/H88</f>
        <v>4.3001066098081022</v>
      </c>
      <c r="V88">
        <f>(L88+M88)/H88</f>
        <v>1.3930348258706466</v>
      </c>
    </row>
    <row r="89" spans="1:22">
      <c r="A89" t="s">
        <v>458</v>
      </c>
      <c r="B89" t="s">
        <v>501</v>
      </c>
      <c r="C89">
        <f>(H89*'Points System'!$E$6)+(I89*'Points System'!$E$2)+(J89*'Points System'!$E$3)+(K89*'Points System'!$E$7)+(L89*'Points System'!$E$8)+(M89*'Points System'!$E$10)+(N89*'Points System'!$E$9)+(O89*'Points System'!$E$4)+(P89*'Points System'!$E$12)+(Q89*'Points System'!$E$17)+(R89*'Points System'!$E$22)+(S89*'Points System'!$E$13)+(T89*'Points System'!$E$14)</f>
        <v>307.7600000000001</v>
      </c>
      <c r="D89">
        <f>E89-$A$134</f>
        <v>-0.50931889129300734</v>
      </c>
      <c r="E89">
        <f>(C89-$A$132)/$A$130</f>
        <v>-1.6542696584773253</v>
      </c>
      <c r="F89">
        <f>IF(G89&gt;14,C89/G89,0)</f>
        <v>12.89857502095558</v>
      </c>
      <c r="G89">
        <v>23.86</v>
      </c>
      <c r="H89">
        <v>138.18</v>
      </c>
      <c r="I89">
        <v>8.73</v>
      </c>
      <c r="J89">
        <v>8.3800000000000008</v>
      </c>
      <c r="K89">
        <v>123.07</v>
      </c>
      <c r="L89">
        <v>36.35</v>
      </c>
      <c r="M89">
        <v>135.44999999999999</v>
      </c>
      <c r="N89">
        <v>59.8</v>
      </c>
      <c r="O89">
        <v>0</v>
      </c>
      <c r="P89">
        <v>14.87</v>
      </c>
      <c r="Q89">
        <v>5.5</v>
      </c>
      <c r="R89">
        <v>12.2</v>
      </c>
      <c r="S89">
        <v>1</v>
      </c>
      <c r="T89">
        <v>0</v>
      </c>
      <c r="U89">
        <f>(N89*9)/H89</f>
        <v>3.894919669995657</v>
      </c>
      <c r="V89">
        <f>(L89+M89)/H89</f>
        <v>1.2433058329714863</v>
      </c>
    </row>
    <row r="90" spans="1:22">
      <c r="A90" t="s">
        <v>467</v>
      </c>
      <c r="B90" t="s">
        <v>501</v>
      </c>
      <c r="C90">
        <f>(H90*'Points System'!$E$6)+(I90*'Points System'!$E$2)+(J90*'Points System'!$E$3)+(K90*'Points System'!$E$7)+(L90*'Points System'!$E$8)+(M90*'Points System'!$E$10)+(N90*'Points System'!$E$9)+(O90*'Points System'!$E$4)+(P90*'Points System'!$E$12)+(Q90*'Points System'!$E$17)+(R90*'Points System'!$E$22)+(S90*'Points System'!$E$13)+(T90*'Points System'!$E$14)</f>
        <v>307.27999999999992</v>
      </c>
      <c r="D90">
        <f>E90-$A$134</f>
        <v>-0.51524551111896466</v>
      </c>
      <c r="E90">
        <f>(C90-$A$132)/$A$130</f>
        <v>-1.6601962783032826</v>
      </c>
      <c r="F90">
        <f>IF(G90&gt;14,C90/G90,0)</f>
        <v>11.089137495488989</v>
      </c>
      <c r="G90">
        <v>27.71</v>
      </c>
      <c r="H90">
        <v>157.35</v>
      </c>
      <c r="I90">
        <v>9.1199999999999992</v>
      </c>
      <c r="J90">
        <v>9.9499999999999993</v>
      </c>
      <c r="K90">
        <v>132.66999999999999</v>
      </c>
      <c r="L90">
        <v>54.36</v>
      </c>
      <c r="M90">
        <v>161.6</v>
      </c>
      <c r="N90">
        <v>77.33</v>
      </c>
      <c r="O90">
        <v>0</v>
      </c>
      <c r="P90">
        <v>14.27</v>
      </c>
      <c r="Q90">
        <v>5.6</v>
      </c>
      <c r="R90">
        <v>21.8</v>
      </c>
      <c r="S90">
        <v>1</v>
      </c>
      <c r="T90">
        <v>0</v>
      </c>
      <c r="U90">
        <f>(N90*9)/H90</f>
        <v>4.4230695900857961</v>
      </c>
      <c r="V90">
        <f>(L90+M90)/H90</f>
        <v>1.3724817286304416</v>
      </c>
    </row>
    <row r="91" spans="1:22">
      <c r="A91" t="s">
        <v>436</v>
      </c>
      <c r="B91" t="s">
        <v>501</v>
      </c>
      <c r="C91">
        <f>(H91*'Points System'!$E$6)+(I91*'Points System'!$E$2)+(J91*'Points System'!$E$3)+(K91*'Points System'!$E$7)+(L91*'Points System'!$E$8)+(M91*'Points System'!$E$10)+(N91*'Points System'!$E$9)+(O91*'Points System'!$E$4)+(P91*'Points System'!$E$12)+(Q91*'Points System'!$E$17)+(R91*'Points System'!$E$22)+(S91*'Points System'!$E$13)+(T91*'Points System'!$E$14)</f>
        <v>307.21000000000009</v>
      </c>
      <c r="D91">
        <f>E91-$A$134</f>
        <v>-0.51610980984358079</v>
      </c>
      <c r="E91">
        <f>(C91-$A$132)/$A$130</f>
        <v>-1.6610605770278988</v>
      </c>
      <c r="F91">
        <f>IF(G91&gt;14,C91/G91,0)</f>
        <v>12.347668810289393</v>
      </c>
      <c r="G91">
        <v>24.88</v>
      </c>
      <c r="H91">
        <v>134.83000000000001</v>
      </c>
      <c r="I91">
        <v>9.06</v>
      </c>
      <c r="J91">
        <v>7.69</v>
      </c>
      <c r="K91">
        <v>123.07</v>
      </c>
      <c r="L91">
        <v>45.24</v>
      </c>
      <c r="M91">
        <v>124.46</v>
      </c>
      <c r="N91">
        <v>57.5</v>
      </c>
      <c r="O91">
        <v>0</v>
      </c>
      <c r="P91">
        <v>15.3</v>
      </c>
      <c r="Q91">
        <v>5.7</v>
      </c>
      <c r="R91">
        <v>15.17</v>
      </c>
      <c r="S91">
        <v>1</v>
      </c>
      <c r="T91">
        <v>0</v>
      </c>
      <c r="U91">
        <f>(N91*9)/H91</f>
        <v>3.8381665801379512</v>
      </c>
      <c r="V91">
        <f>(L91+M91)/H91</f>
        <v>1.2586219684046576</v>
      </c>
    </row>
    <row r="92" spans="1:22">
      <c r="A92" t="s">
        <v>498</v>
      </c>
      <c r="B92" t="s">
        <v>501</v>
      </c>
      <c r="C92">
        <f>(H92*'Points System'!$E$6)+(I92*'Points System'!$E$2)+(J92*'Points System'!$E$3)+(K92*'Points System'!$E$7)+(L92*'Points System'!$E$8)+(M92*'Points System'!$E$10)+(N92*'Points System'!$E$9)+(O92*'Points System'!$E$4)+(P92*'Points System'!$E$12)+(Q92*'Points System'!$E$17)+(R92*'Points System'!$E$22)+(S92*'Points System'!$E$13)+(T92*'Points System'!$E$14)</f>
        <v>306.75</v>
      </c>
      <c r="D92">
        <f>E92-$A$134</f>
        <v>-0.52178948717678897</v>
      </c>
      <c r="E92">
        <f>(C92-$A$132)/$A$130</f>
        <v>-1.666740254361107</v>
      </c>
      <c r="F92">
        <f>IF(G92&gt;14,C92/G92,0)</f>
        <v>14.91249392318911</v>
      </c>
      <c r="G92">
        <v>20.57</v>
      </c>
      <c r="H92">
        <v>118.13</v>
      </c>
      <c r="I92">
        <v>7.72</v>
      </c>
      <c r="J92">
        <v>5.66</v>
      </c>
      <c r="K92">
        <v>129.74</v>
      </c>
      <c r="L92">
        <v>40.44</v>
      </c>
      <c r="M92">
        <v>103</v>
      </c>
      <c r="N92">
        <v>44.24</v>
      </c>
      <c r="O92">
        <v>0</v>
      </c>
      <c r="P92">
        <v>8.6</v>
      </c>
      <c r="Q92">
        <v>3.1</v>
      </c>
      <c r="R92">
        <v>12.4</v>
      </c>
      <c r="S92">
        <v>0</v>
      </c>
      <c r="T92">
        <v>0</v>
      </c>
      <c r="U92">
        <f>(N92*9)/H92</f>
        <v>3.3705239989841704</v>
      </c>
      <c r="V92">
        <f>(L92+M92)/H92</f>
        <v>1.214255481249471</v>
      </c>
    </row>
    <row r="93" spans="1:22">
      <c r="A93" t="s">
        <v>440</v>
      </c>
      <c r="B93" t="s">
        <v>501</v>
      </c>
      <c r="C93">
        <f>(H93*'Points System'!$E$6)+(I93*'Points System'!$E$2)+(J93*'Points System'!$E$3)+(K93*'Points System'!$E$7)+(L93*'Points System'!$E$8)+(M93*'Points System'!$E$10)+(N93*'Points System'!$E$9)+(O93*'Points System'!$E$4)+(P93*'Points System'!$E$12)+(Q93*'Points System'!$E$17)+(R93*'Points System'!$E$22)+(S93*'Points System'!$E$13)+(T93*'Points System'!$E$14)</f>
        <v>305.22999999999996</v>
      </c>
      <c r="D93">
        <f>E93-$A$134</f>
        <v>-0.54055711662564687</v>
      </c>
      <c r="E93">
        <f>(C93-$A$132)/$A$130</f>
        <v>-1.6855078838099649</v>
      </c>
      <c r="F93">
        <f>IF(G93&gt;14,C93/G93,0)</f>
        <v>10.646320195326123</v>
      </c>
      <c r="G93">
        <v>28.67</v>
      </c>
      <c r="H93">
        <v>167</v>
      </c>
      <c r="I93">
        <v>9.7899999999999991</v>
      </c>
      <c r="J93">
        <v>8.7100000000000009</v>
      </c>
      <c r="K93">
        <v>93.1</v>
      </c>
      <c r="L93">
        <v>35.590000000000003</v>
      </c>
      <c r="M93">
        <v>185.31</v>
      </c>
      <c r="N93">
        <v>73.37</v>
      </c>
      <c r="O93">
        <v>0</v>
      </c>
      <c r="P93">
        <v>12.1</v>
      </c>
      <c r="Q93">
        <v>2.8</v>
      </c>
      <c r="R93">
        <v>16.8</v>
      </c>
      <c r="S93">
        <v>1.67</v>
      </c>
      <c r="T93">
        <v>1</v>
      </c>
      <c r="U93">
        <f>(N93*9)/H93</f>
        <v>3.9540718562874253</v>
      </c>
      <c r="V93">
        <f>(L93+M93)/H93</f>
        <v>1.3227544910179641</v>
      </c>
    </row>
    <row r="94" spans="1:22">
      <c r="A94" t="s">
        <v>325</v>
      </c>
      <c r="B94" t="s">
        <v>501</v>
      </c>
      <c r="C94">
        <f>(H94*'Points System'!$E$6)+(I94*'Points System'!$E$2)+(J94*'Points System'!$E$3)+(K94*'Points System'!$E$7)+(L94*'Points System'!$E$8)+(M94*'Points System'!$E$10)+(N94*'Points System'!$E$9)+(O94*'Points System'!$E$4)+(P94*'Points System'!$E$12)+(Q94*'Points System'!$E$17)+(R94*'Points System'!$E$22)+(S94*'Points System'!$E$13)+(T94*'Points System'!$E$14)</f>
        <v>301.2000000000001</v>
      </c>
      <c r="D94">
        <f>E94-$A$134</f>
        <v>-0.59031602891439228</v>
      </c>
      <c r="E94">
        <f>(C94-$A$132)/$A$130</f>
        <v>-1.7352667960987103</v>
      </c>
      <c r="F94">
        <f>IF(G94&gt;14,C94/G94,0)</f>
        <v>13.022049286640732</v>
      </c>
      <c r="G94">
        <v>23.13</v>
      </c>
      <c r="H94">
        <v>149.02000000000001</v>
      </c>
      <c r="I94">
        <v>9.0399999999999991</v>
      </c>
      <c r="J94">
        <v>8.9700000000000006</v>
      </c>
      <c r="K94">
        <v>101.76</v>
      </c>
      <c r="L94">
        <v>24.12</v>
      </c>
      <c r="M94">
        <v>160.27000000000001</v>
      </c>
      <c r="N94">
        <v>63.58</v>
      </c>
      <c r="O94">
        <v>0</v>
      </c>
      <c r="P94">
        <v>12.53</v>
      </c>
      <c r="Q94">
        <v>2</v>
      </c>
      <c r="R94">
        <v>17.329999999999998</v>
      </c>
      <c r="S94">
        <v>1</v>
      </c>
      <c r="T94">
        <v>1</v>
      </c>
      <c r="U94">
        <f>(N94*9)/H94</f>
        <v>3.8398872634545698</v>
      </c>
      <c r="V94">
        <f>(L94+M94)/H94</f>
        <v>1.2373506911823917</v>
      </c>
    </row>
    <row r="95" spans="1:22">
      <c r="A95" t="s">
        <v>397</v>
      </c>
      <c r="B95" t="s">
        <v>501</v>
      </c>
      <c r="C95">
        <f>(H95*'Points System'!$E$6)+(I95*'Points System'!$E$2)+(J95*'Points System'!$E$3)+(K95*'Points System'!$E$7)+(L95*'Points System'!$E$8)+(M95*'Points System'!$E$10)+(N95*'Points System'!$E$9)+(O95*'Points System'!$E$4)+(P95*'Points System'!$E$12)+(Q95*'Points System'!$E$17)+(R95*'Points System'!$E$22)+(S95*'Points System'!$E$13)+(T95*'Points System'!$E$14)</f>
        <v>299.66000000000008</v>
      </c>
      <c r="D95">
        <f>E95-$A$134</f>
        <v>-0.60933060085599822</v>
      </c>
      <c r="E95">
        <f>(C95-$A$132)/$A$130</f>
        <v>-1.7542813680403162</v>
      </c>
      <c r="F95">
        <f>IF(G95&gt;14,C95/G95,0)</f>
        <v>10.944485025566109</v>
      </c>
      <c r="G95">
        <v>27.38</v>
      </c>
      <c r="H95">
        <v>155.18</v>
      </c>
      <c r="I95">
        <v>8.65</v>
      </c>
      <c r="J95">
        <v>9.26</v>
      </c>
      <c r="K95">
        <v>122.75</v>
      </c>
      <c r="L95">
        <v>56.93</v>
      </c>
      <c r="M95">
        <v>155.62</v>
      </c>
      <c r="N95">
        <v>73.03</v>
      </c>
      <c r="O95">
        <v>0</v>
      </c>
      <c r="P95">
        <v>14.37</v>
      </c>
      <c r="Q95">
        <v>6</v>
      </c>
      <c r="R95">
        <v>15.17</v>
      </c>
      <c r="S95">
        <v>1</v>
      </c>
      <c r="T95">
        <v>0</v>
      </c>
      <c r="U95">
        <f>(N95*9)/H95</f>
        <v>4.2355329295012245</v>
      </c>
      <c r="V95">
        <f>(L95+M95)/H95</f>
        <v>1.3696997035700478</v>
      </c>
    </row>
    <row r="96" spans="1:22">
      <c r="A96" t="s">
        <v>393</v>
      </c>
      <c r="B96" t="s">
        <v>501</v>
      </c>
      <c r="C96">
        <f>(H96*'Points System'!$E$6)+(I96*'Points System'!$E$2)+(J96*'Points System'!$E$3)+(K96*'Points System'!$E$7)+(L96*'Points System'!$E$8)+(M96*'Points System'!$E$10)+(N96*'Points System'!$E$9)+(O96*'Points System'!$E$4)+(P96*'Points System'!$E$12)+(Q96*'Points System'!$E$17)+(R96*'Points System'!$E$22)+(S96*'Points System'!$E$13)+(T96*'Points System'!$E$14)</f>
        <v>298.19999999999993</v>
      </c>
      <c r="D96">
        <f>E96-$A$134</f>
        <v>-0.62735740282661312</v>
      </c>
      <c r="E96">
        <f>(C96-$A$132)/$A$130</f>
        <v>-1.7723081700109311</v>
      </c>
      <c r="F96">
        <f>IF(G96&gt;14,C96/G96,0)</f>
        <v>12.107186358099876</v>
      </c>
      <c r="G96">
        <v>24.63</v>
      </c>
      <c r="H96">
        <v>141.76</v>
      </c>
      <c r="I96">
        <v>8.35</v>
      </c>
      <c r="J96">
        <v>8.41</v>
      </c>
      <c r="K96">
        <v>112.42</v>
      </c>
      <c r="L96">
        <v>39.76</v>
      </c>
      <c r="M96">
        <v>136.84</v>
      </c>
      <c r="N96">
        <v>62.6</v>
      </c>
      <c r="O96">
        <v>0</v>
      </c>
      <c r="P96">
        <v>14.93</v>
      </c>
      <c r="Q96">
        <v>4.8</v>
      </c>
      <c r="R96">
        <v>15.67</v>
      </c>
      <c r="S96">
        <v>1</v>
      </c>
      <c r="T96">
        <v>0</v>
      </c>
      <c r="U96">
        <f>(N96*9)/H96</f>
        <v>3.9743227990970658</v>
      </c>
      <c r="V96">
        <f>(L96+M96)/H96</f>
        <v>1.2457674943566592</v>
      </c>
    </row>
    <row r="97" spans="1:22">
      <c r="A97" t="s">
        <v>414</v>
      </c>
      <c r="B97" t="s">
        <v>501</v>
      </c>
      <c r="C97">
        <f>(H97*'Points System'!$E$6)+(I97*'Points System'!$E$2)+(J97*'Points System'!$E$3)+(K97*'Points System'!$E$7)+(L97*'Points System'!$E$8)+(M97*'Points System'!$E$10)+(N97*'Points System'!$E$9)+(O97*'Points System'!$E$4)+(P97*'Points System'!$E$12)+(Q97*'Points System'!$E$17)+(R97*'Points System'!$E$22)+(S97*'Points System'!$E$13)+(T97*'Points System'!$E$14)</f>
        <v>298.02999999999997</v>
      </c>
      <c r="D97">
        <f>E97-$A$134</f>
        <v>-0.62945641401497165</v>
      </c>
      <c r="E97">
        <f>(C97-$A$132)/$A$130</f>
        <v>-1.7744071811992896</v>
      </c>
      <c r="F97">
        <f>IF(G97&gt;14,C97/G97,0)</f>
        <v>10.985256173977147</v>
      </c>
      <c r="G97">
        <v>27.13</v>
      </c>
      <c r="H97">
        <v>162.36000000000001</v>
      </c>
      <c r="I97">
        <v>8.93</v>
      </c>
      <c r="J97">
        <v>9.92</v>
      </c>
      <c r="K97">
        <v>113.15</v>
      </c>
      <c r="L97">
        <v>48.37</v>
      </c>
      <c r="M97">
        <v>175.31</v>
      </c>
      <c r="N97">
        <v>73.569999999999993</v>
      </c>
      <c r="O97">
        <v>0</v>
      </c>
      <c r="P97">
        <v>17.03</v>
      </c>
      <c r="Q97">
        <v>6.4</v>
      </c>
      <c r="R97">
        <v>15.17</v>
      </c>
      <c r="S97">
        <v>1</v>
      </c>
      <c r="T97">
        <v>0</v>
      </c>
      <c r="U97">
        <f>(N97*9)/H97</f>
        <v>4.078159645232815</v>
      </c>
      <c r="V97">
        <f>(L97+M97)/H97</f>
        <v>1.3776792313377679</v>
      </c>
    </row>
    <row r="98" spans="1:22">
      <c r="A98" t="s">
        <v>402</v>
      </c>
      <c r="B98" t="s">
        <v>501</v>
      </c>
      <c r="C98">
        <f>(H98*'Points System'!$E$6)+(I98*'Points System'!$E$2)+(J98*'Points System'!$E$3)+(K98*'Points System'!$E$7)+(L98*'Points System'!$E$8)+(M98*'Points System'!$E$10)+(N98*'Points System'!$E$9)+(O98*'Points System'!$E$4)+(P98*'Points System'!$E$12)+(Q98*'Points System'!$E$17)+(R98*'Points System'!$E$22)+(S98*'Points System'!$E$13)+(T98*'Points System'!$E$14)</f>
        <v>295.77999999999997</v>
      </c>
      <c r="D98">
        <f>E98-$A$134</f>
        <v>-0.65723744444913579</v>
      </c>
      <c r="E98">
        <f>(C98-$A$132)/$A$130</f>
        <v>-1.8021882116334538</v>
      </c>
      <c r="F98">
        <f>IF(G98&gt;14,C98/G98,0)</f>
        <v>13.518281535648994</v>
      </c>
      <c r="G98">
        <v>21.88</v>
      </c>
      <c r="H98">
        <v>139.53</v>
      </c>
      <c r="I98">
        <v>8.18</v>
      </c>
      <c r="J98">
        <v>8.7200000000000006</v>
      </c>
      <c r="K98">
        <v>124.41</v>
      </c>
      <c r="L98">
        <v>43.71</v>
      </c>
      <c r="M98">
        <v>139.88999999999999</v>
      </c>
      <c r="N98">
        <v>65.92</v>
      </c>
      <c r="O98">
        <v>1</v>
      </c>
      <c r="P98">
        <v>10.6</v>
      </c>
      <c r="Q98">
        <v>3.7</v>
      </c>
      <c r="R98">
        <v>18.670000000000002</v>
      </c>
      <c r="S98">
        <v>1</v>
      </c>
      <c r="T98">
        <v>0</v>
      </c>
      <c r="U98">
        <f>(N98*9)/H98</f>
        <v>4.2519888196086857</v>
      </c>
      <c r="V98">
        <f>(L98+M98)/H98</f>
        <v>1.3158460546119113</v>
      </c>
    </row>
    <row r="99" spans="1:22">
      <c r="A99" t="s">
        <v>434</v>
      </c>
      <c r="B99" t="s">
        <v>501</v>
      </c>
      <c r="C99">
        <f>(H99*'Points System'!$E$6)+(I99*'Points System'!$E$2)+(J99*'Points System'!$E$3)+(K99*'Points System'!$E$7)+(L99*'Points System'!$E$8)+(M99*'Points System'!$E$10)+(N99*'Points System'!$E$9)+(O99*'Points System'!$E$4)+(P99*'Points System'!$E$12)+(Q99*'Points System'!$E$17)+(R99*'Points System'!$E$22)+(S99*'Points System'!$E$13)+(T99*'Points System'!$E$14)</f>
        <v>295.17999999999995</v>
      </c>
      <c r="D99">
        <f>E99-$A$134</f>
        <v>-0.66464571923157978</v>
      </c>
      <c r="E99">
        <f>(C99-$A$132)/$A$130</f>
        <v>-1.8095964864158978</v>
      </c>
      <c r="F99">
        <f>IF(G99&gt;14,C99/G99,0)</f>
        <v>9.8393333333333324</v>
      </c>
      <c r="G99">
        <v>30</v>
      </c>
      <c r="H99">
        <v>139.63999999999999</v>
      </c>
      <c r="I99">
        <v>11.25</v>
      </c>
      <c r="J99">
        <v>10</v>
      </c>
      <c r="K99">
        <v>125.39</v>
      </c>
      <c r="L99">
        <v>51.87</v>
      </c>
      <c r="M99">
        <v>132.19999999999999</v>
      </c>
      <c r="N99">
        <v>71.31</v>
      </c>
      <c r="O99">
        <v>0</v>
      </c>
      <c r="P99">
        <v>18</v>
      </c>
      <c r="Q99">
        <v>0</v>
      </c>
      <c r="R99">
        <v>13.75</v>
      </c>
      <c r="S99">
        <v>1</v>
      </c>
      <c r="T99">
        <v>0</v>
      </c>
      <c r="U99">
        <f>(N99*9)/H99</f>
        <v>4.5960326553995996</v>
      </c>
      <c r="V99">
        <f>(L99+M99)/H99</f>
        <v>1.3181753079346892</v>
      </c>
    </row>
    <row r="100" spans="1:22">
      <c r="A100" t="s">
        <v>347</v>
      </c>
      <c r="B100" t="s">
        <v>501</v>
      </c>
      <c r="C100">
        <f>(H100*'Points System'!$E$6)+(I100*'Points System'!$E$2)+(J100*'Points System'!$E$3)+(K100*'Points System'!$E$7)+(L100*'Points System'!$E$8)+(M100*'Points System'!$E$10)+(N100*'Points System'!$E$9)+(O100*'Points System'!$E$4)+(P100*'Points System'!$E$12)+(Q100*'Points System'!$E$17)+(R100*'Points System'!$E$22)+(S100*'Points System'!$E$13)+(T100*'Points System'!$E$14)</f>
        <v>293.70000000000005</v>
      </c>
      <c r="D100">
        <f>E100-$A$134</f>
        <v>-0.68291946369493983</v>
      </c>
      <c r="E100">
        <f>(C100-$A$132)/$A$130</f>
        <v>-1.8278702308792578</v>
      </c>
      <c r="F100">
        <f>IF(G100&gt;14,C100/G100,0)</f>
        <v>11.357308584686777</v>
      </c>
      <c r="G100">
        <v>25.86</v>
      </c>
      <c r="H100">
        <v>153.44999999999999</v>
      </c>
      <c r="I100">
        <v>9.6199999999999992</v>
      </c>
      <c r="J100">
        <v>9.3800000000000008</v>
      </c>
      <c r="K100">
        <v>116.74</v>
      </c>
      <c r="L100">
        <v>38.03</v>
      </c>
      <c r="M100">
        <v>167.41</v>
      </c>
      <c r="N100">
        <v>79.150000000000006</v>
      </c>
      <c r="O100">
        <v>0</v>
      </c>
      <c r="P100">
        <v>14.67</v>
      </c>
      <c r="Q100">
        <v>6.7</v>
      </c>
      <c r="R100">
        <v>22.6</v>
      </c>
      <c r="S100">
        <v>1.5</v>
      </c>
      <c r="T100">
        <v>1</v>
      </c>
      <c r="U100">
        <f>(N100*9)/H100</f>
        <v>4.6422287390029329</v>
      </c>
      <c r="V100">
        <f>(L100+M100)/H100</f>
        <v>1.3388074291300098</v>
      </c>
    </row>
    <row r="101" spans="1:22">
      <c r="A101" t="s">
        <v>447</v>
      </c>
      <c r="B101" t="s">
        <v>501</v>
      </c>
      <c r="C101">
        <f>(H101*'Points System'!$E$6)+(I101*'Points System'!$E$2)+(J101*'Points System'!$E$3)+(K101*'Points System'!$E$7)+(L101*'Points System'!$E$8)+(M101*'Points System'!$E$10)+(N101*'Points System'!$E$9)+(O101*'Points System'!$E$4)+(P101*'Points System'!$E$12)+(Q101*'Points System'!$E$17)+(R101*'Points System'!$E$22)+(S101*'Points System'!$E$13)+(T101*'Points System'!$E$14)</f>
        <v>292.12</v>
      </c>
      <c r="D101">
        <f>E101-$A$134</f>
        <v>-0.70242792062204229</v>
      </c>
      <c r="E101">
        <f>(C101-$A$132)/$A$130</f>
        <v>-1.8473786878063603</v>
      </c>
      <c r="F101">
        <f>IF(G101&gt;14,C101/G101,0)</f>
        <v>13.430804597701149</v>
      </c>
      <c r="G101">
        <v>21.75</v>
      </c>
      <c r="H101">
        <v>131.18</v>
      </c>
      <c r="I101">
        <v>8.33</v>
      </c>
      <c r="J101">
        <v>7.38</v>
      </c>
      <c r="K101">
        <v>108.76</v>
      </c>
      <c r="L101">
        <v>31.01</v>
      </c>
      <c r="M101">
        <v>127.5</v>
      </c>
      <c r="N101">
        <v>56.42</v>
      </c>
      <c r="O101">
        <v>0</v>
      </c>
      <c r="P101">
        <v>11</v>
      </c>
      <c r="Q101">
        <v>0</v>
      </c>
      <c r="R101">
        <v>19.600000000000001</v>
      </c>
      <c r="S101">
        <v>0</v>
      </c>
      <c r="T101">
        <v>0</v>
      </c>
      <c r="U101">
        <f>(N101*9)/H101</f>
        <v>3.8708644610458913</v>
      </c>
      <c r="V101">
        <f>(L101+M101)/H101</f>
        <v>1.2083396859277327</v>
      </c>
    </row>
    <row r="102" spans="1:22">
      <c r="A102" t="s">
        <v>455</v>
      </c>
      <c r="B102" t="s">
        <v>501</v>
      </c>
      <c r="C102">
        <f>(H102*'Points System'!$E$6)+(I102*'Points System'!$E$2)+(J102*'Points System'!$E$3)+(K102*'Points System'!$E$7)+(L102*'Points System'!$E$8)+(M102*'Points System'!$E$10)+(N102*'Points System'!$E$9)+(O102*'Points System'!$E$4)+(P102*'Points System'!$E$12)+(Q102*'Points System'!$E$17)+(R102*'Points System'!$E$22)+(S102*'Points System'!$E$13)+(T102*'Points System'!$E$14)</f>
        <v>290.89999999999998</v>
      </c>
      <c r="D102">
        <f>E102-$A$134</f>
        <v>-0.71749141267967831</v>
      </c>
      <c r="E102">
        <f>(C102-$A$132)/$A$130</f>
        <v>-1.8624421798639963</v>
      </c>
      <c r="F102">
        <f>IF(G102&gt;14,C102/G102,0)</f>
        <v>11.907490790012279</v>
      </c>
      <c r="G102">
        <v>24.43</v>
      </c>
      <c r="H102">
        <v>132.44</v>
      </c>
      <c r="I102">
        <v>7.37</v>
      </c>
      <c r="J102">
        <v>7.51</v>
      </c>
      <c r="K102">
        <v>128.44</v>
      </c>
      <c r="L102">
        <v>49.62</v>
      </c>
      <c r="M102">
        <v>123.45</v>
      </c>
      <c r="N102">
        <v>61.09</v>
      </c>
      <c r="O102">
        <v>0</v>
      </c>
      <c r="P102">
        <v>12.37</v>
      </c>
      <c r="Q102">
        <v>5.3</v>
      </c>
      <c r="R102">
        <v>19</v>
      </c>
      <c r="S102">
        <v>1</v>
      </c>
      <c r="T102">
        <v>0</v>
      </c>
      <c r="U102">
        <f>(N102*9)/H102</f>
        <v>4.1513893083660527</v>
      </c>
      <c r="V102">
        <f>(L102+M102)/H102</f>
        <v>1.3067804288734521</v>
      </c>
    </row>
    <row r="103" spans="1:22">
      <c r="A103" t="s">
        <v>328</v>
      </c>
      <c r="B103" t="s">
        <v>501</v>
      </c>
      <c r="C103">
        <f>(H103*'Points System'!$E$6)+(I103*'Points System'!$E$2)+(J103*'Points System'!$E$3)+(K103*'Points System'!$E$7)+(L103*'Points System'!$E$8)+(M103*'Points System'!$E$10)+(N103*'Points System'!$E$9)+(O103*'Points System'!$E$4)+(P103*'Points System'!$E$12)+(Q103*'Points System'!$E$17)+(R103*'Points System'!$E$22)+(S103*'Points System'!$E$13)+(T103*'Points System'!$E$14)</f>
        <v>285.88</v>
      </c>
      <c r="D103">
        <f>E103-$A$134</f>
        <v>-0.77947397835945731</v>
      </c>
      <c r="E103">
        <f>(C103-$A$132)/$A$130</f>
        <v>-1.9244247455437753</v>
      </c>
      <c r="F103">
        <f>IF(G103&gt;14,C103/G103,0)</f>
        <v>11.971524288107203</v>
      </c>
      <c r="G103">
        <v>23.88</v>
      </c>
      <c r="H103">
        <v>143.79</v>
      </c>
      <c r="I103">
        <v>7.89</v>
      </c>
      <c r="J103">
        <v>7.63</v>
      </c>
      <c r="K103">
        <v>97.31</v>
      </c>
      <c r="L103">
        <v>39.299999999999997</v>
      </c>
      <c r="M103">
        <v>150.63</v>
      </c>
      <c r="N103">
        <v>59.17</v>
      </c>
      <c r="O103">
        <v>1</v>
      </c>
      <c r="P103">
        <v>12.5</v>
      </c>
      <c r="Q103">
        <v>0</v>
      </c>
      <c r="R103">
        <v>13</v>
      </c>
      <c r="S103">
        <v>1</v>
      </c>
      <c r="T103">
        <v>0</v>
      </c>
      <c r="U103">
        <f>(N103*9)/H103</f>
        <v>3.7035259753807637</v>
      </c>
      <c r="V103">
        <f>(L103+M103)/H103</f>
        <v>1.3208846234091385</v>
      </c>
    </row>
    <row r="104" spans="1:22">
      <c r="A104" t="s">
        <v>401</v>
      </c>
      <c r="B104" t="s">
        <v>501</v>
      </c>
      <c r="C104">
        <f>(H104*'Points System'!$E$6)+(I104*'Points System'!$E$2)+(J104*'Points System'!$E$3)+(K104*'Points System'!$E$7)+(L104*'Points System'!$E$8)+(M104*'Points System'!$E$10)+(N104*'Points System'!$E$9)+(O104*'Points System'!$E$4)+(P104*'Points System'!$E$12)+(Q104*'Points System'!$E$17)+(R104*'Points System'!$E$22)+(S104*'Points System'!$E$13)+(T104*'Points System'!$E$14)</f>
        <v>285.38000000000005</v>
      </c>
      <c r="D104">
        <f>E104-$A$134</f>
        <v>-0.78564754067815978</v>
      </c>
      <c r="E104">
        <f>(C104-$A$132)/$A$130</f>
        <v>-1.9305983078624778</v>
      </c>
      <c r="F104">
        <f>IF(G104&gt;14,C104/G104,0)</f>
        <v>10.141435678749113</v>
      </c>
      <c r="G104">
        <v>28.14</v>
      </c>
      <c r="H104">
        <v>146.63</v>
      </c>
      <c r="I104">
        <v>7.93</v>
      </c>
      <c r="J104">
        <v>10.59</v>
      </c>
      <c r="K104">
        <v>126.16</v>
      </c>
      <c r="L104">
        <v>44.02</v>
      </c>
      <c r="M104">
        <v>150.28</v>
      </c>
      <c r="N104">
        <v>73.069999999999993</v>
      </c>
      <c r="O104">
        <v>0</v>
      </c>
      <c r="P104">
        <v>13.47</v>
      </c>
      <c r="Q104">
        <v>5.2</v>
      </c>
      <c r="R104">
        <v>18.399999999999999</v>
      </c>
      <c r="S104">
        <v>1</v>
      </c>
      <c r="T104">
        <v>0</v>
      </c>
      <c r="U104">
        <f>(N104*9)/H104</f>
        <v>4.4849621496283154</v>
      </c>
      <c r="V104">
        <f>(L104+M104)/H104</f>
        <v>1.3251040032735457</v>
      </c>
    </row>
    <row r="105" spans="1:22">
      <c r="A105" t="s">
        <v>355</v>
      </c>
      <c r="B105" t="s">
        <v>503</v>
      </c>
      <c r="C105">
        <f>(H105*'Points System'!$E$6)+(I105*'Points System'!$E$2)+(J105*'Points System'!$E$3)+(K105*'Points System'!$E$7)+(L105*'Points System'!$E$8)+(M105*'Points System'!$E$10)+(N105*'Points System'!$E$9)+(O105*'Points System'!$E$4)+(P105*'Points System'!$E$12)+(Q105*'Points System'!$E$17)+(R105*'Points System'!$E$22)+(S105*'Points System'!$E$13)+(T105*'Points System'!$E$14)</f>
        <v>281.63000000000005</v>
      </c>
      <c r="D105">
        <f>E105-$A$134</f>
        <v>-0.83194925806843334</v>
      </c>
      <c r="E105">
        <f>(C105-$A$132)/$A$130</f>
        <v>-1.9769000252527513</v>
      </c>
      <c r="F105">
        <f>IF(G105&gt;14,C105/G105,0)</f>
        <v>11.793551088777223</v>
      </c>
      <c r="G105">
        <v>23.88</v>
      </c>
      <c r="H105">
        <v>133.78</v>
      </c>
      <c r="I105">
        <v>7.91</v>
      </c>
      <c r="J105">
        <v>7.99</v>
      </c>
      <c r="K105">
        <v>109.74</v>
      </c>
      <c r="L105">
        <v>49.79</v>
      </c>
      <c r="M105">
        <v>125.87</v>
      </c>
      <c r="N105">
        <v>58.39</v>
      </c>
      <c r="O105">
        <v>1</v>
      </c>
      <c r="P105">
        <v>12.03</v>
      </c>
      <c r="Q105">
        <v>5.5</v>
      </c>
      <c r="R105">
        <v>13.83</v>
      </c>
      <c r="S105">
        <v>1</v>
      </c>
      <c r="T105">
        <v>0</v>
      </c>
      <c r="U105">
        <f>(N105*9)/H105</f>
        <v>3.9281656450889519</v>
      </c>
      <c r="V105">
        <f>(L105+M105)/H105</f>
        <v>1.3130512782179697</v>
      </c>
    </row>
    <row r="106" spans="1:22">
      <c r="A106" t="s">
        <v>334</v>
      </c>
      <c r="B106" t="s">
        <v>501</v>
      </c>
      <c r="C106">
        <f>(H106*'Points System'!$E$6)+(I106*'Points System'!$E$2)+(J106*'Points System'!$E$3)+(K106*'Points System'!$E$7)+(L106*'Points System'!$E$8)+(M106*'Points System'!$E$10)+(N106*'Points System'!$E$9)+(O106*'Points System'!$E$4)+(P106*'Points System'!$E$12)+(Q106*'Points System'!$E$17)+(R106*'Points System'!$E$22)+(S106*'Points System'!$E$13)+(T106*'Points System'!$E$14)</f>
        <v>281.62000000000006</v>
      </c>
      <c r="D106">
        <f>E106-$A$134</f>
        <v>-0.83207272931480714</v>
      </c>
      <c r="E106">
        <f>(C106-$A$132)/$A$130</f>
        <v>-1.9770234964991251</v>
      </c>
      <c r="F106">
        <f>IF(G106&gt;14,C106/G106,0)</f>
        <v>10.881761978361672</v>
      </c>
      <c r="G106">
        <v>25.88</v>
      </c>
      <c r="H106">
        <v>143.31</v>
      </c>
      <c r="I106">
        <v>7.79</v>
      </c>
      <c r="J106">
        <v>8.93</v>
      </c>
      <c r="K106">
        <v>123.87</v>
      </c>
      <c r="L106">
        <v>42.77</v>
      </c>
      <c r="M106">
        <v>151.4</v>
      </c>
      <c r="N106">
        <v>72.31</v>
      </c>
      <c r="O106">
        <v>0</v>
      </c>
      <c r="P106">
        <v>12.77</v>
      </c>
      <c r="Q106">
        <v>4.8</v>
      </c>
      <c r="R106">
        <v>21.17</v>
      </c>
      <c r="S106">
        <v>1</v>
      </c>
      <c r="T106">
        <v>0</v>
      </c>
      <c r="U106">
        <f>(N106*9)/H106</f>
        <v>4.5411346033075146</v>
      </c>
      <c r="V106">
        <f>(L106+M106)/H106</f>
        <v>1.3548949829041939</v>
      </c>
    </row>
    <row r="107" spans="1:22">
      <c r="A107" t="s">
        <v>389</v>
      </c>
      <c r="B107" t="s">
        <v>501</v>
      </c>
      <c r="C107">
        <f>(H107*'Points System'!$E$6)+(I107*'Points System'!$E$2)+(J107*'Points System'!$E$3)+(K107*'Points System'!$E$7)+(L107*'Points System'!$E$8)+(M107*'Points System'!$E$10)+(N107*'Points System'!$E$9)+(O107*'Points System'!$E$4)+(P107*'Points System'!$E$12)+(Q107*'Points System'!$E$17)+(R107*'Points System'!$E$22)+(S107*'Points System'!$E$13)+(T107*'Points System'!$E$14)</f>
        <v>281.47999999999996</v>
      </c>
      <c r="D107">
        <f>E107-$A$134</f>
        <v>-0.83380132676404539</v>
      </c>
      <c r="E107">
        <f>(C107-$A$132)/$A$130</f>
        <v>-1.9787520939483634</v>
      </c>
      <c r="F107">
        <f>IF(G107&gt;14,C107/G107,0)</f>
        <v>15.044361304115444</v>
      </c>
      <c r="G107">
        <v>18.71</v>
      </c>
      <c r="H107">
        <v>123.35</v>
      </c>
      <c r="I107">
        <v>8</v>
      </c>
      <c r="J107">
        <v>6.24</v>
      </c>
      <c r="K107">
        <v>97.3</v>
      </c>
      <c r="L107">
        <v>31.49</v>
      </c>
      <c r="M107">
        <v>115.81</v>
      </c>
      <c r="N107">
        <v>47.37</v>
      </c>
      <c r="O107">
        <v>0</v>
      </c>
      <c r="P107">
        <v>13.8</v>
      </c>
      <c r="Q107">
        <v>4.9000000000000004</v>
      </c>
      <c r="R107">
        <v>9.8000000000000007</v>
      </c>
      <c r="S107">
        <v>1</v>
      </c>
      <c r="T107">
        <v>0</v>
      </c>
      <c r="U107">
        <f>(N107*9)/H107</f>
        <v>3.4562626672071342</v>
      </c>
      <c r="V107">
        <f>(L107+M107)/H107</f>
        <v>1.1941629509525742</v>
      </c>
    </row>
    <row r="108" spans="1:22">
      <c r="A108" t="s">
        <v>340</v>
      </c>
      <c r="B108" t="s">
        <v>501</v>
      </c>
      <c r="C108">
        <f>(H108*'Points System'!$E$6)+(I108*'Points System'!$E$2)+(J108*'Points System'!$E$3)+(K108*'Points System'!$E$7)+(L108*'Points System'!$E$8)+(M108*'Points System'!$E$10)+(N108*'Points System'!$E$9)+(O108*'Points System'!$E$4)+(P108*'Points System'!$E$12)+(Q108*'Points System'!$E$17)+(R108*'Points System'!$E$22)+(S108*'Points System'!$E$13)+(T108*'Points System'!$E$14)</f>
        <v>281.07</v>
      </c>
      <c r="D108">
        <f>E108-$A$134</f>
        <v>-0.83886364786538148</v>
      </c>
      <c r="E108">
        <f>(C108-$A$132)/$A$130</f>
        <v>-1.9838144150496995</v>
      </c>
      <c r="F108">
        <f>IF(G108&gt;14,C108/G108,0)</f>
        <v>12.994452149791956</v>
      </c>
      <c r="G108">
        <v>21.63</v>
      </c>
      <c r="H108">
        <v>136.19</v>
      </c>
      <c r="I108">
        <v>8.01</v>
      </c>
      <c r="J108">
        <v>7.42</v>
      </c>
      <c r="K108">
        <v>105.84</v>
      </c>
      <c r="L108">
        <v>46.78</v>
      </c>
      <c r="M108">
        <v>130.59</v>
      </c>
      <c r="N108">
        <v>58.92</v>
      </c>
      <c r="O108">
        <v>0</v>
      </c>
      <c r="P108">
        <v>9.83</v>
      </c>
      <c r="Q108">
        <v>4.5999999999999996</v>
      </c>
      <c r="R108">
        <v>13.67</v>
      </c>
      <c r="S108">
        <v>1.5</v>
      </c>
      <c r="T108">
        <v>1</v>
      </c>
      <c r="U108">
        <f>(N108*9)/H108</f>
        <v>3.8936779499229015</v>
      </c>
      <c r="V108">
        <f>(L108+M108)/H108</f>
        <v>1.3023716866142889</v>
      </c>
    </row>
    <row r="109" spans="1:22">
      <c r="A109" t="s">
        <v>319</v>
      </c>
      <c r="B109" t="s">
        <v>501</v>
      </c>
      <c r="C109">
        <f>(H109*'Points System'!$E$6)+(I109*'Points System'!$E$2)+(J109*'Points System'!$E$3)+(K109*'Points System'!$E$7)+(L109*'Points System'!$E$8)+(M109*'Points System'!$E$10)+(N109*'Points System'!$E$9)+(O109*'Points System'!$E$4)+(P109*'Points System'!$E$12)+(Q109*'Points System'!$E$17)+(R109*'Points System'!$E$22)+(S109*'Points System'!$E$13)+(T109*'Points System'!$E$14)</f>
        <v>280.7700000000001</v>
      </c>
      <c r="D109">
        <f>E109-$A$134</f>
        <v>-0.84256778525660203</v>
      </c>
      <c r="E109">
        <f>(C109-$A$132)/$A$130</f>
        <v>-1.98751855244092</v>
      </c>
      <c r="F109">
        <f>IF(G109&gt;14,C109/G109,0)</f>
        <v>11.757537688442216</v>
      </c>
      <c r="G109">
        <v>23.88</v>
      </c>
      <c r="H109">
        <v>132.91</v>
      </c>
      <c r="I109">
        <v>7.96</v>
      </c>
      <c r="J109">
        <v>7.83</v>
      </c>
      <c r="K109">
        <v>109.06</v>
      </c>
      <c r="L109">
        <v>39.03</v>
      </c>
      <c r="M109">
        <v>129.5</v>
      </c>
      <c r="N109">
        <v>59.14</v>
      </c>
      <c r="O109">
        <v>0</v>
      </c>
      <c r="P109">
        <v>13.9</v>
      </c>
      <c r="Q109">
        <v>5.2</v>
      </c>
      <c r="R109">
        <v>14.33</v>
      </c>
      <c r="S109">
        <v>1</v>
      </c>
      <c r="T109">
        <v>0</v>
      </c>
      <c r="U109">
        <f>(N109*9)/H109</f>
        <v>4.0046648107742078</v>
      </c>
      <c r="V109">
        <f>(L109+M109)/H109</f>
        <v>1.2680009028666015</v>
      </c>
    </row>
    <row r="110" spans="1:22">
      <c r="A110" t="s">
        <v>409</v>
      </c>
      <c r="B110" t="s">
        <v>501</v>
      </c>
      <c r="C110">
        <f>(H110*'Points System'!$E$6)+(I110*'Points System'!$E$2)+(J110*'Points System'!$E$3)+(K110*'Points System'!$E$7)+(L110*'Points System'!$E$8)+(M110*'Points System'!$E$10)+(N110*'Points System'!$E$9)+(O110*'Points System'!$E$4)+(P110*'Points System'!$E$12)+(Q110*'Points System'!$E$17)+(R110*'Points System'!$E$22)+(S110*'Points System'!$E$13)+(T110*'Points System'!$E$14)</f>
        <v>280.32000000000005</v>
      </c>
      <c r="D110">
        <f>E110-$A$134</f>
        <v>-0.84812399134343552</v>
      </c>
      <c r="E110">
        <f>(C110-$A$132)/$A$130</f>
        <v>-1.9930747585277535</v>
      </c>
      <c r="F110">
        <f>IF(G110&gt;14,C110/G110,0)</f>
        <v>9.961620469083158</v>
      </c>
      <c r="G110">
        <v>28.14</v>
      </c>
      <c r="H110">
        <v>165.3</v>
      </c>
      <c r="I110">
        <v>8.27</v>
      </c>
      <c r="J110">
        <v>11.93</v>
      </c>
      <c r="K110">
        <v>120.87</v>
      </c>
      <c r="L110">
        <v>53.25</v>
      </c>
      <c r="M110">
        <v>178.65</v>
      </c>
      <c r="N110">
        <v>86.25</v>
      </c>
      <c r="O110">
        <v>0</v>
      </c>
      <c r="P110">
        <v>15.3</v>
      </c>
      <c r="Q110">
        <v>6.2</v>
      </c>
      <c r="R110">
        <v>24.2</v>
      </c>
      <c r="S110">
        <v>1</v>
      </c>
      <c r="T110">
        <v>1</v>
      </c>
      <c r="U110">
        <f>(N110*9)/H110</f>
        <v>4.6960072595281304</v>
      </c>
      <c r="V110">
        <f>(L110+M110)/H110</f>
        <v>1.4029038112522685</v>
      </c>
    </row>
    <row r="111" spans="1:22">
      <c r="A111" t="s">
        <v>368</v>
      </c>
      <c r="B111" t="s">
        <v>503</v>
      </c>
      <c r="C111">
        <f>(H111*'Points System'!$E$6)+(I111*'Points System'!$E$2)+(J111*'Points System'!$E$3)+(K111*'Points System'!$E$7)+(L111*'Points System'!$E$8)+(M111*'Points System'!$E$10)+(N111*'Points System'!$E$9)+(O111*'Points System'!$E$4)+(P111*'Points System'!$E$12)+(Q111*'Points System'!$E$17)+(R111*'Points System'!$E$22)+(S111*'Points System'!$E$13)+(T111*'Points System'!$E$14)</f>
        <v>279.46999999999991</v>
      </c>
      <c r="D111">
        <f>E111-$A$134</f>
        <v>-0.85861904728523264</v>
      </c>
      <c r="E111">
        <f>(C111-$A$132)/$A$130</f>
        <v>-2.0035698144695506</v>
      </c>
      <c r="F111">
        <f>IF(G111&gt;14,C111/G111,0)</f>
        <v>11.505557842733632</v>
      </c>
      <c r="G111">
        <v>24.29</v>
      </c>
      <c r="H111">
        <v>136.88999999999999</v>
      </c>
      <c r="I111">
        <v>7.93</v>
      </c>
      <c r="J111">
        <v>8.25</v>
      </c>
      <c r="K111">
        <v>112.3</v>
      </c>
      <c r="L111">
        <v>41.2</v>
      </c>
      <c r="M111">
        <v>136.18</v>
      </c>
      <c r="N111">
        <v>64.52</v>
      </c>
      <c r="O111">
        <v>0</v>
      </c>
      <c r="P111">
        <v>12.03</v>
      </c>
      <c r="Q111">
        <v>4.8</v>
      </c>
      <c r="R111">
        <v>16.399999999999999</v>
      </c>
      <c r="S111">
        <v>1</v>
      </c>
      <c r="T111">
        <v>0</v>
      </c>
      <c r="U111">
        <f>(N111*9)/H111</f>
        <v>4.241946088099934</v>
      </c>
      <c r="V111">
        <f>(L111+M111)/H111</f>
        <v>1.2957849368105778</v>
      </c>
    </row>
    <row r="112" spans="1:22">
      <c r="A112" t="s">
        <v>337</v>
      </c>
      <c r="B112" t="s">
        <v>501</v>
      </c>
      <c r="C112">
        <f>(H112*'Points System'!$E$6)+(I112*'Points System'!$E$2)+(J112*'Points System'!$E$3)+(K112*'Points System'!$E$7)+(L112*'Points System'!$E$8)+(M112*'Points System'!$E$10)+(N112*'Points System'!$E$9)+(O112*'Points System'!$E$4)+(P112*'Points System'!$E$12)+(Q112*'Points System'!$E$17)+(R112*'Points System'!$E$22)+(S112*'Points System'!$E$13)+(T112*'Points System'!$E$14)</f>
        <v>275.77999999999997</v>
      </c>
      <c r="D112">
        <f>E112-$A$134</f>
        <v>-0.90417993719726075</v>
      </c>
      <c r="E112">
        <f>(C112-$A$132)/$A$130</f>
        <v>-2.0491307043815787</v>
      </c>
      <c r="F112">
        <f>IF(G112&gt;14,C112/G112,0)</f>
        <v>10.473984048613747</v>
      </c>
      <c r="G112">
        <v>26.33</v>
      </c>
      <c r="H112">
        <v>139.59</v>
      </c>
      <c r="I112">
        <v>7.55</v>
      </c>
      <c r="J112">
        <v>8.81</v>
      </c>
      <c r="K112">
        <v>119.92</v>
      </c>
      <c r="L112">
        <v>44.36</v>
      </c>
      <c r="M112">
        <v>144.01</v>
      </c>
      <c r="N112">
        <v>68.239999999999995</v>
      </c>
      <c r="O112">
        <v>0</v>
      </c>
      <c r="P112">
        <v>13.77</v>
      </c>
      <c r="Q112">
        <v>4.8</v>
      </c>
      <c r="R112">
        <v>18.25</v>
      </c>
      <c r="S112">
        <v>1</v>
      </c>
      <c r="T112">
        <v>0</v>
      </c>
      <c r="U112">
        <f>(N112*9)/H112</f>
        <v>4.3997421018697613</v>
      </c>
      <c r="V112">
        <f>(L112+M112)/H112</f>
        <v>1.3494519664732432</v>
      </c>
    </row>
    <row r="113" spans="1:22">
      <c r="A113" t="s">
        <v>479</v>
      </c>
      <c r="B113" t="s">
        <v>501</v>
      </c>
      <c r="C113">
        <f>(H113*'Points System'!$E$6)+(I113*'Points System'!$E$2)+(J113*'Points System'!$E$3)+(K113*'Points System'!$E$7)+(L113*'Points System'!$E$8)+(M113*'Points System'!$E$10)+(N113*'Points System'!$E$9)+(O113*'Points System'!$E$4)+(P113*'Points System'!$E$12)+(Q113*'Points System'!$E$17)+(R113*'Points System'!$E$22)+(S113*'Points System'!$E$13)+(T113*'Points System'!$E$14)</f>
        <v>275.05</v>
      </c>
      <c r="D113">
        <f>E113-$A$134</f>
        <v>-0.91319333818256698</v>
      </c>
      <c r="E113">
        <f>(C113-$A$132)/$A$130</f>
        <v>-2.058144105366885</v>
      </c>
      <c r="F113">
        <f>IF(G113&gt;14,C113/G113,0)</f>
        <v>11.167275680064963</v>
      </c>
      <c r="G113">
        <v>24.63</v>
      </c>
      <c r="H113">
        <v>137.69</v>
      </c>
      <c r="I113">
        <v>8.2799999999999994</v>
      </c>
      <c r="J113">
        <v>9.57</v>
      </c>
      <c r="K113">
        <v>124.37</v>
      </c>
      <c r="L113">
        <v>56.4</v>
      </c>
      <c r="M113">
        <v>132.6</v>
      </c>
      <c r="N113">
        <v>66.94</v>
      </c>
      <c r="O113">
        <v>0</v>
      </c>
      <c r="P113">
        <v>12.83</v>
      </c>
      <c r="Q113">
        <v>8</v>
      </c>
      <c r="R113">
        <v>14.33</v>
      </c>
      <c r="S113">
        <v>1</v>
      </c>
      <c r="T113">
        <v>0</v>
      </c>
      <c r="U113">
        <f>(N113*9)/H113</f>
        <v>4.3754811533154188</v>
      </c>
      <c r="V113">
        <f>(L113+M113)/H113</f>
        <v>1.3726487036095578</v>
      </c>
    </row>
    <row r="114" spans="1:22">
      <c r="A114" t="s">
        <v>444</v>
      </c>
      <c r="B114" t="s">
        <v>501</v>
      </c>
      <c r="C114">
        <f>(H114*'Points System'!$E$6)+(I114*'Points System'!$E$2)+(J114*'Points System'!$E$3)+(K114*'Points System'!$E$7)+(L114*'Points System'!$E$8)+(M114*'Points System'!$E$10)+(N114*'Points System'!$E$9)+(O114*'Points System'!$E$4)+(P114*'Points System'!$E$12)+(Q114*'Points System'!$E$17)+(R114*'Points System'!$E$22)+(S114*'Points System'!$E$13)+(T114*'Points System'!$E$14)</f>
        <v>274.94000000000005</v>
      </c>
      <c r="D114">
        <f>E114-$A$134</f>
        <v>-0.91455152189268096</v>
      </c>
      <c r="E114">
        <f>(C114-$A$132)/$A$130</f>
        <v>-2.0595022890769989</v>
      </c>
      <c r="F114">
        <f>IF(G114&gt;14,C114/G114,0)</f>
        <v>11.576421052631581</v>
      </c>
      <c r="G114">
        <v>23.75</v>
      </c>
      <c r="H114">
        <v>135.80000000000001</v>
      </c>
      <c r="I114">
        <v>7.52</v>
      </c>
      <c r="J114">
        <v>8.48</v>
      </c>
      <c r="K114">
        <v>113.22</v>
      </c>
      <c r="L114">
        <v>39.86</v>
      </c>
      <c r="M114">
        <v>135.77000000000001</v>
      </c>
      <c r="N114">
        <v>65.25</v>
      </c>
      <c r="O114">
        <v>0</v>
      </c>
      <c r="P114">
        <v>12.57</v>
      </c>
      <c r="Q114">
        <v>3.6</v>
      </c>
      <c r="R114">
        <v>14.5</v>
      </c>
      <c r="S114">
        <v>1</v>
      </c>
      <c r="T114">
        <v>0</v>
      </c>
      <c r="U114">
        <f>(N114*9)/H114</f>
        <v>4.3243740795287184</v>
      </c>
      <c r="V114">
        <f>(L114+M114)/H114</f>
        <v>1.2932989690721648</v>
      </c>
    </row>
    <row r="115" spans="1:22">
      <c r="A115" t="s">
        <v>433</v>
      </c>
      <c r="B115" t="s">
        <v>501</v>
      </c>
      <c r="C115">
        <f>(H115*'Points System'!$E$6)+(I115*'Points System'!$E$2)+(J115*'Points System'!$E$3)+(K115*'Points System'!$E$7)+(L115*'Points System'!$E$8)+(M115*'Points System'!$E$10)+(N115*'Points System'!$E$9)+(O115*'Points System'!$E$4)+(P115*'Points System'!$E$12)+(Q115*'Points System'!$E$17)+(R115*'Points System'!$E$22)+(S115*'Points System'!$E$13)+(T115*'Points System'!$E$14)</f>
        <v>272.04000000000008</v>
      </c>
      <c r="D115">
        <f>E115-$A$134</f>
        <v>-0.95035818334115874</v>
      </c>
      <c r="E115">
        <f>(C115-$A$132)/$A$130</f>
        <v>-2.0953089505254767</v>
      </c>
      <c r="F115">
        <f>IF(G115&gt;14,C115/G115,0)</f>
        <v>11.741044454035393</v>
      </c>
      <c r="G115">
        <v>23.17</v>
      </c>
      <c r="H115">
        <v>150.19999999999999</v>
      </c>
      <c r="I115">
        <v>7.86</v>
      </c>
      <c r="J115">
        <v>9.83</v>
      </c>
      <c r="K115">
        <v>100.6</v>
      </c>
      <c r="L115">
        <v>38.07</v>
      </c>
      <c r="M115">
        <v>162.33000000000001</v>
      </c>
      <c r="N115">
        <v>73.91</v>
      </c>
      <c r="O115">
        <v>1</v>
      </c>
      <c r="P115">
        <v>11.5</v>
      </c>
      <c r="Q115">
        <v>0</v>
      </c>
      <c r="R115">
        <v>19.75</v>
      </c>
      <c r="S115">
        <v>1</v>
      </c>
      <c r="T115">
        <v>1</v>
      </c>
      <c r="U115">
        <f>(N115*9)/H115</f>
        <v>4.4286950732356853</v>
      </c>
      <c r="V115">
        <f>(L115+M115)/H115</f>
        <v>1.3342210386151798</v>
      </c>
    </row>
    <row r="116" spans="1:22">
      <c r="A116" t="s">
        <v>317</v>
      </c>
      <c r="B116" t="s">
        <v>503</v>
      </c>
      <c r="C116">
        <f>(H116*'Points System'!$E$6)+(I116*'Points System'!$E$2)+(J116*'Points System'!$E$3)+(K116*'Points System'!$E$7)+(L116*'Points System'!$E$8)+(M116*'Points System'!$E$10)+(N116*'Points System'!$E$9)+(O116*'Points System'!$E$4)+(P116*'Points System'!$E$12)+(Q116*'Points System'!$E$17)+(R116*'Points System'!$E$22)+(S116*'Points System'!$E$13)+(T116*'Points System'!$E$14)</f>
        <v>271.31</v>
      </c>
      <c r="D116">
        <f>E116-$A$134</f>
        <v>-0.9593715843264663</v>
      </c>
      <c r="E116">
        <f>(C116-$A$132)/$A$130</f>
        <v>-2.1043223515107843</v>
      </c>
      <c r="F116">
        <f>IF(G116&gt;14,C116/G116,0)</f>
        <v>10.639607843137256</v>
      </c>
      <c r="G116">
        <v>25.5</v>
      </c>
      <c r="H116">
        <v>150.69</v>
      </c>
      <c r="I116">
        <v>8.89</v>
      </c>
      <c r="J116">
        <v>9.61</v>
      </c>
      <c r="K116">
        <v>97.67</v>
      </c>
      <c r="L116">
        <v>49.89</v>
      </c>
      <c r="M116">
        <v>157.19999999999999</v>
      </c>
      <c r="N116">
        <v>72.739999999999995</v>
      </c>
      <c r="O116">
        <v>1</v>
      </c>
      <c r="P116">
        <v>9.1999999999999993</v>
      </c>
      <c r="Q116">
        <v>3.7</v>
      </c>
      <c r="R116">
        <v>17.399999999999999</v>
      </c>
      <c r="S116">
        <v>1</v>
      </c>
      <c r="T116">
        <v>1</v>
      </c>
      <c r="U116">
        <f>(N116*9)/H116</f>
        <v>4.3444156878359541</v>
      </c>
      <c r="V116">
        <f>(L116+M116)/H116</f>
        <v>1.3742783197292454</v>
      </c>
    </row>
    <row r="117" spans="1:22">
      <c r="A117" t="s">
        <v>464</v>
      </c>
      <c r="B117" t="s">
        <v>501</v>
      </c>
      <c r="C117">
        <f>(H117*'Points System'!$E$6)+(I117*'Points System'!$E$2)+(J117*'Points System'!$E$3)+(K117*'Points System'!$E$7)+(L117*'Points System'!$E$8)+(M117*'Points System'!$E$10)+(N117*'Points System'!$E$9)+(O117*'Points System'!$E$4)+(P117*'Points System'!$E$12)+(Q117*'Points System'!$E$17)+(R117*'Points System'!$E$22)+(S117*'Points System'!$E$13)+(T117*'Points System'!$E$14)</f>
        <v>269.97000000000008</v>
      </c>
      <c r="D117">
        <f>E117-$A$134</f>
        <v>-0.97591673134058965</v>
      </c>
      <c r="E117">
        <f>(C117-$A$132)/$A$130</f>
        <v>-2.1208674985249076</v>
      </c>
      <c r="F117">
        <f>IF(G117&gt;14,C117/G117,0)</f>
        <v>10.616201337003542</v>
      </c>
      <c r="G117">
        <v>25.43</v>
      </c>
      <c r="H117">
        <v>134.16</v>
      </c>
      <c r="I117">
        <v>7.49</v>
      </c>
      <c r="J117">
        <v>9.86</v>
      </c>
      <c r="K117">
        <v>126.56</v>
      </c>
      <c r="L117">
        <v>52.65</v>
      </c>
      <c r="M117">
        <v>130.86000000000001</v>
      </c>
      <c r="N117">
        <v>63.71</v>
      </c>
      <c r="O117">
        <v>0</v>
      </c>
      <c r="P117">
        <v>12.43</v>
      </c>
      <c r="Q117">
        <v>4.4000000000000004</v>
      </c>
      <c r="R117">
        <v>12.6</v>
      </c>
      <c r="S117">
        <v>1</v>
      </c>
      <c r="T117">
        <v>0</v>
      </c>
      <c r="U117">
        <f>(N117*9)/H117</f>
        <v>4.2739266547406078</v>
      </c>
      <c r="V117">
        <f>(L117+M117)/H117</f>
        <v>1.3678443649373884</v>
      </c>
    </row>
    <row r="118" spans="1:22">
      <c r="A118" t="s">
        <v>478</v>
      </c>
      <c r="B118" t="s">
        <v>503</v>
      </c>
      <c r="C118">
        <f>(H118*'Points System'!$E$6)+(I118*'Points System'!$E$2)+(J118*'Points System'!$E$3)+(K118*'Points System'!$E$7)+(L118*'Points System'!$E$8)+(M118*'Points System'!$E$10)+(N118*'Points System'!$E$9)+(O118*'Points System'!$E$4)+(P118*'Points System'!$E$12)+(Q118*'Points System'!$E$17)+(R118*'Points System'!$E$22)+(S118*'Points System'!$E$13)+(T118*'Points System'!$E$14)</f>
        <v>269.61999999999995</v>
      </c>
      <c r="D118">
        <f>E118-$A$134</f>
        <v>-0.98023822496368362</v>
      </c>
      <c r="E118">
        <f>(C118-$A$132)/$A$130</f>
        <v>-2.1251889921480016</v>
      </c>
      <c r="F118">
        <f>IF(G118&gt;14,C118/G118,0)</f>
        <v>12.925215723873439</v>
      </c>
      <c r="G118">
        <v>20.86</v>
      </c>
      <c r="H118">
        <v>131.31</v>
      </c>
      <c r="I118">
        <v>8.08</v>
      </c>
      <c r="J118">
        <v>7.9</v>
      </c>
      <c r="K118">
        <v>95.61</v>
      </c>
      <c r="L118">
        <v>33.29</v>
      </c>
      <c r="M118">
        <v>133.97999999999999</v>
      </c>
      <c r="N118">
        <v>58.55</v>
      </c>
      <c r="O118">
        <v>1</v>
      </c>
      <c r="P118">
        <v>12.5</v>
      </c>
      <c r="Q118">
        <v>4</v>
      </c>
      <c r="R118">
        <v>13.6</v>
      </c>
      <c r="S118">
        <v>1</v>
      </c>
      <c r="T118">
        <v>0</v>
      </c>
      <c r="U118">
        <f>(N118*9)/H118</f>
        <v>4.0130226182316653</v>
      </c>
      <c r="V118">
        <f>(L118+M118)/H118</f>
        <v>1.2738557611758432</v>
      </c>
    </row>
    <row r="119" spans="1:22">
      <c r="A119" t="s">
        <v>361</v>
      </c>
      <c r="B119" t="s">
        <v>501</v>
      </c>
      <c r="C119">
        <f>(H119*'Points System'!$E$6)+(I119*'Points System'!$E$2)+(J119*'Points System'!$E$3)+(K119*'Points System'!$E$7)+(L119*'Points System'!$E$8)+(M119*'Points System'!$E$10)+(N119*'Points System'!$E$9)+(O119*'Points System'!$E$4)+(P119*'Points System'!$E$12)+(Q119*'Points System'!$E$17)+(R119*'Points System'!$E$22)+(S119*'Points System'!$E$13)+(T119*'Points System'!$E$14)</f>
        <v>267.38</v>
      </c>
      <c r="D119">
        <f>E119-$A$134</f>
        <v>-1.0078957841514731</v>
      </c>
      <c r="E119">
        <f>(C119-$A$132)/$A$130</f>
        <v>-2.1528465513357911</v>
      </c>
      <c r="F119">
        <f>IF(G119&gt;14,C119/G119,0)</f>
        <v>11.773667987670629</v>
      </c>
      <c r="G119">
        <v>22.71</v>
      </c>
      <c r="H119">
        <v>129.01</v>
      </c>
      <c r="I119">
        <v>7.72</v>
      </c>
      <c r="J119">
        <v>7.85</v>
      </c>
      <c r="K119">
        <v>111.15</v>
      </c>
      <c r="L119">
        <v>39.520000000000003</v>
      </c>
      <c r="M119">
        <v>128.28</v>
      </c>
      <c r="N119">
        <v>62.35</v>
      </c>
      <c r="O119">
        <v>0</v>
      </c>
      <c r="P119">
        <v>13.93</v>
      </c>
      <c r="Q119">
        <v>5.7</v>
      </c>
      <c r="R119">
        <v>14</v>
      </c>
      <c r="S119">
        <v>1</v>
      </c>
      <c r="T119">
        <v>1</v>
      </c>
      <c r="U119">
        <f>(N119*9)/H119</f>
        <v>4.3496628168359042</v>
      </c>
      <c r="V119">
        <f>(L119+M119)/H119</f>
        <v>1.3006743663281919</v>
      </c>
    </row>
    <row r="120" spans="1:22">
      <c r="A120" t="s">
        <v>362</v>
      </c>
      <c r="B120" t="s">
        <v>503</v>
      </c>
      <c r="C120">
        <f>(H120*'Points System'!$E$6)+(I120*'Points System'!$E$2)+(J120*'Points System'!$E$3)+(K120*'Points System'!$E$7)+(L120*'Points System'!$E$8)+(M120*'Points System'!$E$10)+(N120*'Points System'!$E$9)+(O120*'Points System'!$E$4)+(P120*'Points System'!$E$12)+(Q120*'Points System'!$E$17)+(R120*'Points System'!$E$22)+(S120*'Points System'!$E$13)+(T120*'Points System'!$E$14)</f>
        <v>265.66999999999996</v>
      </c>
      <c r="D120">
        <f>E120-$A$134</f>
        <v>-1.0290093672814384</v>
      </c>
      <c r="E120">
        <f>(C120-$A$132)/$A$130</f>
        <v>-2.1739601344657564</v>
      </c>
      <c r="F120">
        <f>IF(G120&gt;14,C120/G120,0)</f>
        <v>11.27153160797624</v>
      </c>
      <c r="G120">
        <v>23.57</v>
      </c>
      <c r="H120">
        <v>135.6</v>
      </c>
      <c r="I120">
        <v>8.36</v>
      </c>
      <c r="J120">
        <v>8.3800000000000008</v>
      </c>
      <c r="K120">
        <v>95.01</v>
      </c>
      <c r="L120">
        <v>31.37</v>
      </c>
      <c r="M120">
        <v>146.01</v>
      </c>
      <c r="N120">
        <v>63.66</v>
      </c>
      <c r="O120">
        <v>1</v>
      </c>
      <c r="P120">
        <v>13.53</v>
      </c>
      <c r="Q120">
        <v>5.5</v>
      </c>
      <c r="R120">
        <v>15.4</v>
      </c>
      <c r="S120">
        <v>1</v>
      </c>
      <c r="T120">
        <v>0</v>
      </c>
      <c r="U120">
        <f>(N120*9)/H120</f>
        <v>4.2252212389380528</v>
      </c>
      <c r="V120">
        <f>(L120+M120)/H120</f>
        <v>1.3081120943952802</v>
      </c>
    </row>
    <row r="121" spans="1:22">
      <c r="A121" t="s">
        <v>363</v>
      </c>
      <c r="B121" t="s">
        <v>501</v>
      </c>
      <c r="C121">
        <f>(H121*'Points System'!$E$6)+(I121*'Points System'!$E$2)+(J121*'Points System'!$E$3)+(K121*'Points System'!$E$7)+(L121*'Points System'!$E$8)+(M121*'Points System'!$E$10)+(N121*'Points System'!$E$9)+(O121*'Points System'!$E$4)+(P121*'Points System'!$E$12)+(Q121*'Points System'!$E$17)+(R121*'Points System'!$E$22)+(S121*'Points System'!$E$13)+(T121*'Points System'!$E$14)</f>
        <v>264.83999999999997</v>
      </c>
      <c r="D121">
        <f>E121-$A$134</f>
        <v>-1.0392574807304853</v>
      </c>
      <c r="E121">
        <f>(C121-$A$132)/$A$130</f>
        <v>-2.1842082479148033</v>
      </c>
      <c r="F121">
        <f>IF(G121&gt;14,C121/G121,0)</f>
        <v>11.833780160857907</v>
      </c>
      <c r="G121">
        <v>22.38</v>
      </c>
      <c r="H121">
        <v>126.73</v>
      </c>
      <c r="I121">
        <v>8.19</v>
      </c>
      <c r="J121">
        <v>7.01</v>
      </c>
      <c r="K121">
        <v>111.43</v>
      </c>
      <c r="L121">
        <v>37.93</v>
      </c>
      <c r="M121">
        <v>131.08000000000001</v>
      </c>
      <c r="N121">
        <v>63.67</v>
      </c>
      <c r="O121">
        <v>0</v>
      </c>
      <c r="P121">
        <v>8.6300000000000008</v>
      </c>
      <c r="Q121">
        <v>4.8</v>
      </c>
      <c r="R121">
        <v>18.5</v>
      </c>
      <c r="S121">
        <v>1</v>
      </c>
      <c r="T121">
        <v>1</v>
      </c>
      <c r="U121">
        <f>(N121*9)/H121</f>
        <v>4.5216602225203184</v>
      </c>
      <c r="V121">
        <f>(L121+M121)/H121</f>
        <v>1.3336226623530341</v>
      </c>
    </row>
    <row r="122" spans="1:22">
      <c r="A122" t="s">
        <v>399</v>
      </c>
      <c r="B122" t="s">
        <v>501</v>
      </c>
      <c r="C122">
        <f>(H122*'Points System'!$E$6)+(I122*'Points System'!$E$2)+(J122*'Points System'!$E$3)+(K122*'Points System'!$E$7)+(L122*'Points System'!$E$8)+(M122*'Points System'!$E$10)+(N122*'Points System'!$E$9)+(O122*'Points System'!$E$4)+(P122*'Points System'!$E$12)+(Q122*'Points System'!$E$17)+(R122*'Points System'!$E$22)+(S122*'Points System'!$E$13)+(T122*'Points System'!$E$14)</f>
        <v>264.42999999999995</v>
      </c>
      <c r="D122">
        <f>E122-$A$134</f>
        <v>-1.044319801831822</v>
      </c>
      <c r="E122">
        <f>(C122-$A$132)/$A$130</f>
        <v>-2.18927056901614</v>
      </c>
      <c r="F122">
        <f>IF(G122&gt;14,C122/G122,0)</f>
        <v>11.567366579177602</v>
      </c>
      <c r="G122">
        <v>22.86</v>
      </c>
      <c r="H122">
        <v>125.68</v>
      </c>
      <c r="I122">
        <v>6.62</v>
      </c>
      <c r="J122">
        <v>9.1300000000000008</v>
      </c>
      <c r="K122">
        <v>115.82</v>
      </c>
      <c r="L122">
        <v>40.36</v>
      </c>
      <c r="M122">
        <v>117.11</v>
      </c>
      <c r="N122">
        <v>58.41</v>
      </c>
      <c r="O122">
        <v>0</v>
      </c>
      <c r="P122">
        <v>14</v>
      </c>
      <c r="Q122">
        <v>4.8</v>
      </c>
      <c r="R122">
        <v>15.2</v>
      </c>
      <c r="S122">
        <v>1</v>
      </c>
      <c r="T122">
        <v>0</v>
      </c>
      <c r="U122">
        <f>(N122*9)/H122</f>
        <v>4.1827657542966259</v>
      </c>
      <c r="V122">
        <f>(L122+M122)/H122</f>
        <v>1.2529439847231063</v>
      </c>
    </row>
    <row r="123" spans="1:22">
      <c r="A123" t="s">
        <v>445</v>
      </c>
      <c r="B123" t="s">
        <v>501</v>
      </c>
      <c r="C123">
        <f>(H123*'Points System'!$E$6)+(I123*'Points System'!$E$2)+(J123*'Points System'!$E$3)+(K123*'Points System'!$E$7)+(L123*'Points System'!$E$8)+(M123*'Points System'!$E$10)+(N123*'Points System'!$E$9)+(O123*'Points System'!$E$4)+(P123*'Points System'!$E$12)+(Q123*'Points System'!$E$17)+(R123*'Points System'!$E$22)+(S123*'Points System'!$E$13)+(T123*'Points System'!$E$14)</f>
        <v>263.06999999999988</v>
      </c>
      <c r="D123">
        <f>E123-$A$134</f>
        <v>-1.0611118913386957</v>
      </c>
      <c r="E123">
        <f>(C123-$A$132)/$A$130</f>
        <v>-2.2060626585230136</v>
      </c>
      <c r="F123">
        <f>IF(G123&gt;14,C123/G123,0)</f>
        <v>10.706959706959703</v>
      </c>
      <c r="G123">
        <v>24.57</v>
      </c>
      <c r="H123">
        <v>147.35</v>
      </c>
      <c r="I123">
        <v>7.33</v>
      </c>
      <c r="J123">
        <v>10.1</v>
      </c>
      <c r="K123">
        <v>115.78</v>
      </c>
      <c r="L123">
        <v>49.92</v>
      </c>
      <c r="M123">
        <v>154.94</v>
      </c>
      <c r="N123">
        <v>76.05</v>
      </c>
      <c r="O123">
        <v>0</v>
      </c>
      <c r="P123">
        <v>13.03</v>
      </c>
      <c r="Q123">
        <v>4.2</v>
      </c>
      <c r="R123">
        <v>17.600000000000001</v>
      </c>
      <c r="S123">
        <v>1</v>
      </c>
      <c r="T123">
        <v>0</v>
      </c>
      <c r="U123">
        <f>(N123*9)/H123</f>
        <v>4.6450627757041056</v>
      </c>
      <c r="V123">
        <f>(L123+M123)/H123</f>
        <v>1.390295215473363</v>
      </c>
    </row>
    <row r="124" spans="1:22">
      <c r="A124" t="s">
        <v>408</v>
      </c>
      <c r="B124" t="s">
        <v>501</v>
      </c>
      <c r="C124">
        <f>(H124*'Points System'!$E$6)+(I124*'Points System'!$E$2)+(J124*'Points System'!$E$3)+(K124*'Points System'!$E$7)+(L124*'Points System'!$E$8)+(M124*'Points System'!$E$10)+(N124*'Points System'!$E$9)+(O124*'Points System'!$E$4)+(P124*'Points System'!$E$12)+(Q124*'Points System'!$E$17)+(R124*'Points System'!$E$22)+(S124*'Points System'!$E$13)+(T124*'Points System'!$E$14)</f>
        <v>260.88</v>
      </c>
      <c r="D124">
        <f>E124-$A$134</f>
        <v>-1.0881520942946139</v>
      </c>
      <c r="E124">
        <f>(C124-$A$132)/$A$130</f>
        <v>-2.2331028614789319</v>
      </c>
      <c r="F124">
        <f>IF(G124&gt;14,C124/G124,0)</f>
        <v>11.783197831978319</v>
      </c>
      <c r="G124">
        <v>22.14</v>
      </c>
      <c r="H124">
        <v>120.76</v>
      </c>
      <c r="I124">
        <v>7.6</v>
      </c>
      <c r="J124">
        <v>7.8</v>
      </c>
      <c r="K124">
        <v>107.29</v>
      </c>
      <c r="L124">
        <v>36.840000000000003</v>
      </c>
      <c r="M124">
        <v>115.5</v>
      </c>
      <c r="N124">
        <v>55.35</v>
      </c>
      <c r="O124">
        <v>0</v>
      </c>
      <c r="P124">
        <v>14</v>
      </c>
      <c r="Q124">
        <v>5.2</v>
      </c>
      <c r="R124">
        <v>12.2</v>
      </c>
      <c r="S124">
        <v>1</v>
      </c>
      <c r="T124">
        <v>0</v>
      </c>
      <c r="U124">
        <f>(N124*9)/H124</f>
        <v>4.1251242133156678</v>
      </c>
      <c r="V124">
        <f>(L124+M124)/H124</f>
        <v>1.2615104339185161</v>
      </c>
    </row>
    <row r="125" spans="1:22">
      <c r="A125" t="s">
        <v>336</v>
      </c>
      <c r="B125" t="s">
        <v>501</v>
      </c>
      <c r="C125">
        <f>(H125*'Points System'!$E$6)+(I125*'Points System'!$E$2)+(J125*'Points System'!$E$3)+(K125*'Points System'!$E$7)+(L125*'Points System'!$E$8)+(M125*'Points System'!$E$10)+(N125*'Points System'!$E$9)+(O125*'Points System'!$E$4)+(P125*'Points System'!$E$12)+(Q125*'Points System'!$E$17)+(R125*'Points System'!$E$22)+(S125*'Points System'!$E$13)+(T125*'Points System'!$E$14)</f>
        <v>259.02999999999992</v>
      </c>
      <c r="D125">
        <f>E125-$A$134</f>
        <v>-1.1109942748738164</v>
      </c>
      <c r="E125">
        <f>(C125-$A$132)/$A$130</f>
        <v>-2.2559450420581344</v>
      </c>
      <c r="F125">
        <f>IF(G125&gt;14,C125/G125,0)</f>
        <v>10.303500397772471</v>
      </c>
      <c r="G125">
        <v>25.14</v>
      </c>
      <c r="H125">
        <v>137.1</v>
      </c>
      <c r="I125">
        <v>7.3</v>
      </c>
      <c r="J125">
        <v>9.51</v>
      </c>
      <c r="K125">
        <v>110.75</v>
      </c>
      <c r="L125">
        <v>46.41</v>
      </c>
      <c r="M125">
        <v>137.88</v>
      </c>
      <c r="N125">
        <v>67.680000000000007</v>
      </c>
      <c r="O125">
        <v>0</v>
      </c>
      <c r="P125">
        <v>13.17</v>
      </c>
      <c r="Q125">
        <v>8</v>
      </c>
      <c r="R125">
        <v>12.2</v>
      </c>
      <c r="S125">
        <v>1</v>
      </c>
      <c r="T125">
        <v>0</v>
      </c>
      <c r="U125">
        <f>(N125*9)/H125</f>
        <v>4.4428884026258215</v>
      </c>
      <c r="V125">
        <f>(L125+M125)/H125</f>
        <v>1.3442013129102846</v>
      </c>
    </row>
    <row r="126" spans="1:22">
      <c r="A126" t="s">
        <v>452</v>
      </c>
      <c r="B126" t="s">
        <v>501</v>
      </c>
      <c r="C126">
        <f>(H126*'Points System'!$E$6)+(I126*'Points System'!$E$2)+(J126*'Points System'!$E$3)+(K126*'Points System'!$E$7)+(L126*'Points System'!$E$8)+(M126*'Points System'!$E$10)+(N126*'Points System'!$E$9)+(O126*'Points System'!$E$4)+(P126*'Points System'!$E$12)+(Q126*'Points System'!$E$17)+(R126*'Points System'!$E$22)+(S126*'Points System'!$E$13)+(T126*'Points System'!$E$14)</f>
        <v>258.22999999999996</v>
      </c>
      <c r="D126">
        <f>E126-$A$134</f>
        <v>-1.1208719745837405</v>
      </c>
      <c r="E126">
        <f>(C126-$A$132)/$A$130</f>
        <v>-2.2658227417680585</v>
      </c>
      <c r="F126">
        <f>IF(G126&gt;14,C126/G126,0)</f>
        <v>10.126666666666665</v>
      </c>
      <c r="G126">
        <v>25.5</v>
      </c>
      <c r="H126">
        <v>145.35</v>
      </c>
      <c r="I126">
        <v>8</v>
      </c>
      <c r="J126">
        <v>10</v>
      </c>
      <c r="K126">
        <v>104.51</v>
      </c>
      <c r="L126">
        <v>46.83</v>
      </c>
      <c r="M126">
        <v>151</v>
      </c>
      <c r="N126">
        <v>74.5</v>
      </c>
      <c r="O126">
        <v>0</v>
      </c>
      <c r="P126">
        <v>0</v>
      </c>
      <c r="Q126">
        <v>0</v>
      </c>
      <c r="R126">
        <v>23</v>
      </c>
      <c r="S126">
        <v>0</v>
      </c>
      <c r="T126">
        <v>0</v>
      </c>
      <c r="U126">
        <f>(N126*9)/H126</f>
        <v>4.6130030959752322</v>
      </c>
      <c r="V126">
        <f>(L126+M126)/H126</f>
        <v>1.3610595115239077</v>
      </c>
    </row>
    <row r="127" spans="1:22">
      <c r="A127" t="s">
        <v>612</v>
      </c>
      <c r="B127" t="s">
        <v>501</v>
      </c>
      <c r="C127">
        <f>(H127*'Points System'!$E$6)+(I127*'Points System'!$E$2)+(J127*'Points System'!$E$3)+(K127*'Points System'!$E$7)+(L127*'Points System'!$E$8)+(M127*'Points System'!$E$10)+(N127*'Points System'!$E$9)+(O127*'Points System'!$E$4)+(P127*'Points System'!$E$12)+(Q127*'Points System'!$E$17)+(R127*'Points System'!$E$22)+(S127*'Points System'!$E$13)+(T127*'Points System'!$E$14)</f>
        <v>230.98999999999998</v>
      </c>
      <c r="D127">
        <f>E127-$A$134</f>
        <v>-1.4572076497066866</v>
      </c>
      <c r="E127">
        <f>(C127-$A$132)/$A$130</f>
        <v>-2.6021584168910046</v>
      </c>
      <c r="F127">
        <f>IF(G127&gt;14,C127/G127,0)</f>
        <v>0</v>
      </c>
      <c r="G127">
        <v>11</v>
      </c>
      <c r="H127">
        <v>64.8</v>
      </c>
      <c r="I127">
        <v>3</v>
      </c>
      <c r="J127">
        <v>4</v>
      </c>
      <c r="K127">
        <v>70</v>
      </c>
      <c r="L127">
        <v>23</v>
      </c>
      <c r="M127">
        <v>67</v>
      </c>
      <c r="N127">
        <v>33.409999999999997</v>
      </c>
      <c r="O127">
        <v>19</v>
      </c>
      <c r="P127">
        <v>0</v>
      </c>
      <c r="Q127">
        <v>0</v>
      </c>
      <c r="R127">
        <v>10</v>
      </c>
      <c r="S127">
        <v>0</v>
      </c>
      <c r="T127">
        <v>0</v>
      </c>
      <c r="U127">
        <f>(N127*9)/H127</f>
        <v>4.6402777777777775</v>
      </c>
      <c r="V127">
        <f>(L127+M127)/H127</f>
        <v>1.3888888888888888</v>
      </c>
    </row>
    <row r="129" spans="1:1">
      <c r="A129" s="1" t="s">
        <v>615</v>
      </c>
    </row>
    <row r="130" spans="1:1">
      <c r="A130" s="5">
        <f>STDEV(LARGE($C$2:$C$127,{1,2,3,4,5,6,7,8,9,10,11,12,13,14,15,16,17,18,19,20,21,22,23,24,25,26,27,28,29,30,31,32,33,34,35,36,37,38,39,40,41,42,43,44,45,46,47,48,49,50,51,52,53,54,55,56,57,58,59,60,61,62}))</f>
        <v>80.990516364469855</v>
      </c>
    </row>
    <row r="131" spans="1:1">
      <c r="A131" s="4" t="s">
        <v>616</v>
      </c>
    </row>
    <row r="132" spans="1:1">
      <c r="A132" s="5">
        <f>AVERAGE(LARGE($C$2:$C$127,{1,2,3,4,5,6,7,8,9,10,11,12,13,14,15,16,17,18,19,20,21,22,23,24,25,26,27,28,29,30,31,32,33,34,35,36,37,38,39,40,41,42,43,44,45,46,47,48,49,50,51,52,53,54,55,56,57,58,56,57,58,59,60,61,62}))</f>
        <v>441.74015384615387</v>
      </c>
    </row>
    <row r="133" spans="1:1">
      <c r="A133" s="1" t="s">
        <v>617</v>
      </c>
    </row>
    <row r="134" spans="1:1">
      <c r="A134" s="5">
        <f>LARGE($E$2:$E$121,62)</f>
        <v>-1.144950767184318</v>
      </c>
    </row>
  </sheetData>
  <autoFilter ref="A1:V1">
    <sortState ref="A2:V127">
      <sortCondition descending="1" ref="D1:D12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U44"/>
  <sheetViews>
    <sheetView workbookViewId="0">
      <pane ySplit="1" topLeftCell="A2" activePane="bottomLeft" state="frozen"/>
      <selection pane="bottomLeft" activeCell="A2" sqref="A2:D37"/>
    </sheetView>
  </sheetViews>
  <sheetFormatPr baseColWidth="10" defaultRowHeight="15" x14ac:dyDescent="0"/>
  <cols>
    <col min="1" max="1" width="17.5" bestFit="1" customWidth="1"/>
    <col min="2" max="2" width="7.33203125" bestFit="1" customWidth="1"/>
    <col min="3" max="3" width="8.1640625" bestFit="1" customWidth="1"/>
    <col min="4" max="4" width="12.1640625" bestFit="1" customWidth="1"/>
    <col min="5" max="5" width="12.83203125" bestFit="1" customWidth="1"/>
    <col min="6" max="6" width="6.1640625" bestFit="1" customWidth="1"/>
    <col min="7" max="7" width="7.1640625" bestFit="1" customWidth="1"/>
    <col min="8" max="8" width="6.1640625" bestFit="1" customWidth="1"/>
    <col min="9" max="9" width="5.1640625" bestFit="1" customWidth="1"/>
    <col min="10" max="10" width="7.1640625" bestFit="1" customWidth="1"/>
    <col min="11" max="11" width="6.1640625" bestFit="1" customWidth="1"/>
    <col min="12" max="12" width="7.1640625" bestFit="1" customWidth="1"/>
    <col min="13" max="15" width="6.1640625" bestFit="1" customWidth="1"/>
    <col min="16" max="16" width="7.33203125" bestFit="1" customWidth="1"/>
    <col min="17" max="17" width="7.5" bestFit="1" customWidth="1"/>
    <col min="18" max="18" width="6.1640625" bestFit="1" customWidth="1"/>
    <col min="19" max="19" width="7.5" bestFit="1" customWidth="1"/>
    <col min="20" max="21" width="12.1640625" bestFit="1" customWidth="1"/>
  </cols>
  <sheetData>
    <row r="1" spans="1:21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16</v>
      </c>
      <c r="L1" s="1" t="s">
        <v>5</v>
      </c>
      <c r="M1" s="1" t="s">
        <v>278</v>
      </c>
      <c r="N1" s="1" t="s">
        <v>302</v>
      </c>
      <c r="O1" s="1" t="s">
        <v>303</v>
      </c>
      <c r="P1" s="1" t="s">
        <v>14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</row>
    <row r="2" spans="1:21">
      <c r="A2" t="s">
        <v>427</v>
      </c>
      <c r="B2" t="s">
        <v>502</v>
      </c>
      <c r="C2">
        <f>(G2*'Points System'!$E$6)+(H2*'Points System'!$E$2)+(I2*'Points System'!$E$3)+(J2*'Points System'!$E$7)+(K2*'Points System'!$E$8)+(L2*'Points System'!$E$10)+(M2*'Points System'!$E$9)+(N2*'Points System'!$E$4)+(O2*'Points System'!$E$12)+(P2*'Points System'!$E$17)+(Q2*'Points System'!$E$22)+(R2*'Points System'!$E$13)+(S2*'Points System'!$E$14)</f>
        <v>382.18999999999994</v>
      </c>
      <c r="D2">
        <f t="shared" ref="D2:D37" si="0">E2-$A$44</f>
        <v>3.2849410724845134</v>
      </c>
      <c r="E2">
        <f t="shared" ref="E2:E37" si="1">(C2-$A$42)/$A$40</f>
        <v>1.6233304624719285</v>
      </c>
      <c r="F2">
        <v>5</v>
      </c>
      <c r="G2">
        <v>62.25</v>
      </c>
      <c r="H2">
        <v>3.11</v>
      </c>
      <c r="I2">
        <v>2.13</v>
      </c>
      <c r="J2">
        <v>89.67</v>
      </c>
      <c r="K2">
        <v>15.04</v>
      </c>
      <c r="L2">
        <v>44.88</v>
      </c>
      <c r="M2">
        <v>17.059999999999999</v>
      </c>
      <c r="N2">
        <v>35.57</v>
      </c>
      <c r="O2">
        <v>0</v>
      </c>
      <c r="P2">
        <v>0</v>
      </c>
      <c r="Q2">
        <v>5.8</v>
      </c>
      <c r="R2">
        <v>0</v>
      </c>
      <c r="S2">
        <v>0</v>
      </c>
      <c r="T2">
        <f t="shared" ref="T2:T37" si="2">(M2*9)/G2</f>
        <v>2.4665060240963852</v>
      </c>
      <c r="U2">
        <f t="shared" ref="U2:U37" si="3">(K2+L2)/G2</f>
        <v>0.96257028112449805</v>
      </c>
    </row>
    <row r="3" spans="1:21">
      <c r="A3" t="s">
        <v>351</v>
      </c>
      <c r="B3" t="s">
        <v>502</v>
      </c>
      <c r="C3">
        <f>(G3*'Points System'!$E$6)+(H3*'Points System'!$E$2)+(I3*'Points System'!$E$3)+(J3*'Points System'!$E$7)+(K3*'Points System'!$E$8)+(L3*'Points System'!$E$10)+(M3*'Points System'!$E$9)+(N3*'Points System'!$E$4)+(O3*'Points System'!$E$12)+(P3*'Points System'!$E$17)+(Q3*'Points System'!$E$22)+(R3*'Points System'!$E$13)+(S3*'Points System'!$E$14)</f>
        <v>374.40000000000003</v>
      </c>
      <c r="D3">
        <f t="shared" si="0"/>
        <v>3.0965460864383227</v>
      </c>
      <c r="E3">
        <f t="shared" si="1"/>
        <v>1.4349354764257378</v>
      </c>
      <c r="F3">
        <v>1</v>
      </c>
      <c r="G3">
        <v>61.67</v>
      </c>
      <c r="H3">
        <v>3.13</v>
      </c>
      <c r="I3">
        <v>2.29</v>
      </c>
      <c r="J3">
        <v>83.45</v>
      </c>
      <c r="K3">
        <v>23.39</v>
      </c>
      <c r="L3">
        <v>43.57</v>
      </c>
      <c r="M3">
        <v>17.95</v>
      </c>
      <c r="N3">
        <v>37.33</v>
      </c>
      <c r="O3">
        <v>0</v>
      </c>
      <c r="P3">
        <v>0</v>
      </c>
      <c r="Q3">
        <v>5.25</v>
      </c>
      <c r="R3">
        <v>0</v>
      </c>
      <c r="S3">
        <v>0</v>
      </c>
      <c r="T3">
        <f t="shared" si="2"/>
        <v>2.6195881303713309</v>
      </c>
      <c r="U3">
        <f t="shared" si="3"/>
        <v>1.0857791470731313</v>
      </c>
    </row>
    <row r="4" spans="1:21">
      <c r="A4" t="s">
        <v>441</v>
      </c>
      <c r="B4" t="s">
        <v>502</v>
      </c>
      <c r="C4">
        <f>(G4*'Points System'!$E$6)+(H4*'Points System'!$E$2)+(I4*'Points System'!$E$3)+(J4*'Points System'!$E$7)+(K4*'Points System'!$E$8)+(L4*'Points System'!$E$10)+(M4*'Points System'!$E$9)+(N4*'Points System'!$E$4)+(O4*'Points System'!$E$12)+(P4*'Points System'!$E$17)+(Q4*'Points System'!$E$22)+(R4*'Points System'!$E$13)+(S4*'Points System'!$E$14)</f>
        <v>367.26000000000005</v>
      </c>
      <c r="D4">
        <f t="shared" si="0"/>
        <v>2.9238708360699253</v>
      </c>
      <c r="E4">
        <f t="shared" si="1"/>
        <v>1.2622602260573406</v>
      </c>
      <c r="F4">
        <v>1</v>
      </c>
      <c r="G4">
        <v>69.41</v>
      </c>
      <c r="H4">
        <v>3.33</v>
      </c>
      <c r="I4">
        <v>2.75</v>
      </c>
      <c r="J4">
        <v>63.47</v>
      </c>
      <c r="K4">
        <v>13.9</v>
      </c>
      <c r="L4">
        <v>58.13</v>
      </c>
      <c r="M4">
        <v>19.61</v>
      </c>
      <c r="N4">
        <v>36.86</v>
      </c>
      <c r="O4">
        <v>0</v>
      </c>
      <c r="P4">
        <v>0</v>
      </c>
      <c r="Q4">
        <v>4.2</v>
      </c>
      <c r="R4">
        <v>0</v>
      </c>
      <c r="S4">
        <v>0</v>
      </c>
      <c r="T4">
        <f t="shared" si="2"/>
        <v>2.542717187725112</v>
      </c>
      <c r="U4">
        <f t="shared" si="3"/>
        <v>1.0377467223742978</v>
      </c>
    </row>
    <row r="5" spans="1:21">
      <c r="A5" t="s">
        <v>324</v>
      </c>
      <c r="B5" t="s">
        <v>502</v>
      </c>
      <c r="C5">
        <f>(G5*'Points System'!$E$6)+(H5*'Points System'!$E$2)+(I5*'Points System'!$E$3)+(J5*'Points System'!$E$7)+(K5*'Points System'!$E$8)+(L5*'Points System'!$E$10)+(M5*'Points System'!$E$9)+(N5*'Points System'!$E$4)+(O5*'Points System'!$E$12)+(P5*'Points System'!$E$17)+(Q5*'Points System'!$E$22)+(R5*'Points System'!$E$13)+(S5*'Points System'!$E$14)</f>
        <v>365.60999999999996</v>
      </c>
      <c r="D5">
        <f t="shared" si="0"/>
        <v>2.8839668916570584</v>
      </c>
      <c r="E5">
        <f t="shared" si="1"/>
        <v>1.2223562816444735</v>
      </c>
      <c r="F5">
        <v>5</v>
      </c>
      <c r="G5">
        <v>62.8</v>
      </c>
      <c r="H5">
        <v>3.22</v>
      </c>
      <c r="I5">
        <v>3.25</v>
      </c>
      <c r="J5">
        <v>99.33</v>
      </c>
      <c r="K5">
        <v>27.55</v>
      </c>
      <c r="L5">
        <v>40.25</v>
      </c>
      <c r="M5">
        <v>17.02</v>
      </c>
      <c r="N5">
        <v>32.57</v>
      </c>
      <c r="O5">
        <v>0</v>
      </c>
      <c r="P5">
        <v>0</v>
      </c>
      <c r="Q5">
        <v>4.5999999999999996</v>
      </c>
      <c r="R5">
        <v>0</v>
      </c>
      <c r="S5">
        <v>0</v>
      </c>
      <c r="T5">
        <f t="shared" si="2"/>
        <v>2.4391719745222931</v>
      </c>
      <c r="U5">
        <f t="shared" si="3"/>
        <v>1.0796178343949046</v>
      </c>
    </row>
    <row r="6" spans="1:21">
      <c r="A6" t="s">
        <v>404</v>
      </c>
      <c r="B6" t="s">
        <v>502</v>
      </c>
      <c r="C6">
        <f>(G6*'Points System'!$E$6)+(H6*'Points System'!$E$2)+(I6*'Points System'!$E$3)+(J6*'Points System'!$E$7)+(K6*'Points System'!$E$8)+(L6*'Points System'!$E$10)+(M6*'Points System'!$E$9)+(N6*'Points System'!$E$4)+(O6*'Points System'!$E$12)+(P6*'Points System'!$E$17)+(Q6*'Points System'!$E$22)+(R6*'Points System'!$E$13)+(S6*'Points System'!$E$14)</f>
        <v>363.34000000000003</v>
      </c>
      <c r="D6">
        <f t="shared" si="0"/>
        <v>2.829068737828452</v>
      </c>
      <c r="E6">
        <f t="shared" si="1"/>
        <v>1.1674581278158671</v>
      </c>
      <c r="F6">
        <v>11</v>
      </c>
      <c r="G6">
        <v>72.510000000000005</v>
      </c>
      <c r="H6">
        <v>2.89</v>
      </c>
      <c r="I6">
        <v>2.5</v>
      </c>
      <c r="J6">
        <v>76.3</v>
      </c>
      <c r="K6">
        <v>22.05</v>
      </c>
      <c r="L6">
        <v>58.38</v>
      </c>
      <c r="M6">
        <v>21.31</v>
      </c>
      <c r="N6">
        <v>33.86</v>
      </c>
      <c r="O6">
        <v>0</v>
      </c>
      <c r="P6">
        <v>0</v>
      </c>
      <c r="Q6">
        <v>5.8</v>
      </c>
      <c r="R6">
        <v>0</v>
      </c>
      <c r="S6">
        <v>0</v>
      </c>
      <c r="T6">
        <f t="shared" si="2"/>
        <v>2.6450144807612741</v>
      </c>
      <c r="U6">
        <f t="shared" si="3"/>
        <v>1.1092263136119156</v>
      </c>
    </row>
    <row r="7" spans="1:21">
      <c r="A7" t="s">
        <v>486</v>
      </c>
      <c r="B7" t="s">
        <v>502</v>
      </c>
      <c r="C7">
        <f>(G7*'Points System'!$E$6)+(H7*'Points System'!$E$2)+(I7*'Points System'!$E$3)+(J7*'Points System'!$E$7)+(K7*'Points System'!$E$8)+(L7*'Points System'!$E$10)+(M7*'Points System'!$E$9)+(N7*'Points System'!$E$4)+(O7*'Points System'!$E$12)+(P7*'Points System'!$E$17)+(Q7*'Points System'!$E$22)+(R7*'Points System'!$E$13)+(S7*'Points System'!$E$14)</f>
        <v>358.00000000000006</v>
      </c>
      <c r="D7">
        <f t="shared" si="0"/>
        <v>2.6999250631831808</v>
      </c>
      <c r="E7">
        <f t="shared" si="1"/>
        <v>1.0383144531705957</v>
      </c>
      <c r="F7">
        <v>7</v>
      </c>
      <c r="G7">
        <v>69.510000000000005</v>
      </c>
      <c r="H7">
        <v>2.88</v>
      </c>
      <c r="I7">
        <v>3.71</v>
      </c>
      <c r="J7">
        <v>86.39</v>
      </c>
      <c r="K7">
        <v>27.77</v>
      </c>
      <c r="L7">
        <v>57.57</v>
      </c>
      <c r="M7">
        <v>21.58</v>
      </c>
      <c r="N7">
        <v>34.83</v>
      </c>
      <c r="O7">
        <v>0</v>
      </c>
      <c r="P7">
        <v>0</v>
      </c>
      <c r="Q7">
        <v>4.25</v>
      </c>
      <c r="R7">
        <v>0</v>
      </c>
      <c r="S7">
        <v>0</v>
      </c>
      <c r="T7">
        <f t="shared" si="2"/>
        <v>2.7941303409581351</v>
      </c>
      <c r="U7">
        <f t="shared" si="3"/>
        <v>1.2277370162566537</v>
      </c>
    </row>
    <row r="8" spans="1:21">
      <c r="A8" t="s">
        <v>499</v>
      </c>
      <c r="B8" t="s">
        <v>502</v>
      </c>
      <c r="C8">
        <f>(G8*'Points System'!$E$6)+(H8*'Points System'!$E$2)+(I8*'Points System'!$E$3)+(J8*'Points System'!$E$7)+(K8*'Points System'!$E$8)+(L8*'Points System'!$E$10)+(M8*'Points System'!$E$9)+(N8*'Points System'!$E$4)+(O8*'Points System'!$E$12)+(P8*'Points System'!$E$17)+(Q8*'Points System'!$E$22)+(R8*'Points System'!$E$13)+(S8*'Points System'!$E$14)</f>
        <v>351.99</v>
      </c>
      <c r="D8">
        <f t="shared" si="0"/>
        <v>2.5545779686854106</v>
      </c>
      <c r="E8">
        <f t="shared" si="1"/>
        <v>0.89296735867282562</v>
      </c>
      <c r="F8">
        <v>2.33</v>
      </c>
      <c r="G8">
        <v>66.59</v>
      </c>
      <c r="H8">
        <v>3.75</v>
      </c>
      <c r="I8">
        <v>2</v>
      </c>
      <c r="J8">
        <v>68.86</v>
      </c>
      <c r="K8">
        <v>18.690000000000001</v>
      </c>
      <c r="L8">
        <v>53.29</v>
      </c>
      <c r="M8">
        <v>18.41</v>
      </c>
      <c r="N8">
        <v>33</v>
      </c>
      <c r="O8">
        <v>0</v>
      </c>
      <c r="P8">
        <v>0</v>
      </c>
      <c r="Q8">
        <v>5</v>
      </c>
      <c r="R8">
        <v>0</v>
      </c>
      <c r="S8">
        <v>0</v>
      </c>
      <c r="T8">
        <f t="shared" si="2"/>
        <v>2.4882114431596336</v>
      </c>
      <c r="U8">
        <f t="shared" si="3"/>
        <v>1.0809430845472294</v>
      </c>
    </row>
    <row r="9" spans="1:21">
      <c r="A9" t="s">
        <v>359</v>
      </c>
      <c r="B9" t="s">
        <v>502</v>
      </c>
      <c r="C9">
        <f>(G9*'Points System'!$E$6)+(H9*'Points System'!$E$2)+(I9*'Points System'!$E$3)+(J9*'Points System'!$E$7)+(K9*'Points System'!$E$8)+(L9*'Points System'!$E$10)+(M9*'Points System'!$E$9)+(N9*'Points System'!$E$4)+(O9*'Points System'!$E$12)+(P9*'Points System'!$E$17)+(Q9*'Points System'!$E$22)+(R9*'Points System'!$E$13)+(S9*'Points System'!$E$14)</f>
        <v>346.44000000000005</v>
      </c>
      <c r="D9">
        <f t="shared" si="0"/>
        <v>2.4203556102057751</v>
      </c>
      <c r="E9">
        <f t="shared" si="1"/>
        <v>0.75874500019319002</v>
      </c>
      <c r="F9">
        <v>3</v>
      </c>
      <c r="G9">
        <v>63.79</v>
      </c>
      <c r="H9">
        <v>4.13</v>
      </c>
      <c r="I9">
        <v>3.57</v>
      </c>
      <c r="J9">
        <v>82.3</v>
      </c>
      <c r="K9">
        <v>17.809999999999999</v>
      </c>
      <c r="L9">
        <v>49</v>
      </c>
      <c r="M9">
        <v>20.72</v>
      </c>
      <c r="N9">
        <v>31.5</v>
      </c>
      <c r="O9">
        <v>0</v>
      </c>
      <c r="P9">
        <v>0</v>
      </c>
      <c r="Q9">
        <v>6.25</v>
      </c>
      <c r="R9">
        <v>0</v>
      </c>
      <c r="S9">
        <v>0</v>
      </c>
      <c r="T9">
        <f t="shared" si="2"/>
        <v>2.9233422166483773</v>
      </c>
      <c r="U9">
        <f t="shared" si="3"/>
        <v>1.04734284370591</v>
      </c>
    </row>
    <row r="10" spans="1:21">
      <c r="A10" t="s">
        <v>346</v>
      </c>
      <c r="B10" t="s">
        <v>502</v>
      </c>
      <c r="C10">
        <f>(G10*'Points System'!$E$6)+(H10*'Points System'!$E$2)+(I10*'Points System'!$E$3)+(J10*'Points System'!$E$7)+(K10*'Points System'!$E$8)+(L10*'Points System'!$E$10)+(M10*'Points System'!$E$9)+(N10*'Points System'!$E$4)+(O10*'Points System'!$E$12)+(P10*'Points System'!$E$17)+(Q10*'Points System'!$E$22)+(R10*'Points System'!$E$13)+(S10*'Points System'!$E$14)</f>
        <v>344.37000000000006</v>
      </c>
      <c r="D10">
        <f t="shared" si="0"/>
        <v>2.3702942981241808</v>
      </c>
      <c r="E10">
        <f t="shared" si="1"/>
        <v>0.70868368811159599</v>
      </c>
      <c r="F10">
        <v>2</v>
      </c>
      <c r="G10">
        <v>67.91</v>
      </c>
      <c r="H10">
        <v>3.75</v>
      </c>
      <c r="I10">
        <v>3.29</v>
      </c>
      <c r="J10">
        <v>87.03</v>
      </c>
      <c r="K10">
        <v>23.52</v>
      </c>
      <c r="L10">
        <v>53.14</v>
      </c>
      <c r="M10">
        <v>20.38</v>
      </c>
      <c r="N10">
        <v>29.67</v>
      </c>
      <c r="O10">
        <v>0</v>
      </c>
      <c r="P10">
        <v>0</v>
      </c>
      <c r="Q10">
        <v>5.5</v>
      </c>
      <c r="R10">
        <v>0</v>
      </c>
      <c r="S10">
        <v>0</v>
      </c>
      <c r="T10">
        <f t="shared" si="2"/>
        <v>2.7009276984243851</v>
      </c>
      <c r="U10">
        <f t="shared" si="3"/>
        <v>1.1288470033868356</v>
      </c>
    </row>
    <row r="11" spans="1:21">
      <c r="A11" t="s">
        <v>491</v>
      </c>
      <c r="B11" t="s">
        <v>502</v>
      </c>
      <c r="C11">
        <f>(G11*'Points System'!$E$6)+(H11*'Points System'!$E$2)+(I11*'Points System'!$E$3)+(J11*'Points System'!$E$7)+(K11*'Points System'!$E$8)+(L11*'Points System'!$E$10)+(M11*'Points System'!$E$9)+(N11*'Points System'!$E$4)+(O11*'Points System'!$E$12)+(P11*'Points System'!$E$17)+(Q11*'Points System'!$E$22)+(R11*'Points System'!$E$13)+(S11*'Points System'!$E$14)</f>
        <v>337.47</v>
      </c>
      <c r="D11">
        <f t="shared" si="0"/>
        <v>2.2034232578521991</v>
      </c>
      <c r="E11">
        <f t="shared" si="1"/>
        <v>0.54181264783961425</v>
      </c>
      <c r="F11">
        <v>3</v>
      </c>
      <c r="G11">
        <v>68.03</v>
      </c>
      <c r="H11">
        <v>5.44</v>
      </c>
      <c r="I11">
        <v>2.38</v>
      </c>
      <c r="J11">
        <v>80.760000000000005</v>
      </c>
      <c r="K11">
        <v>21.65</v>
      </c>
      <c r="L11">
        <v>50.25</v>
      </c>
      <c r="M11">
        <v>17.23</v>
      </c>
      <c r="N11">
        <v>25.29</v>
      </c>
      <c r="O11">
        <v>0</v>
      </c>
      <c r="P11">
        <v>0</v>
      </c>
      <c r="Q11">
        <v>4</v>
      </c>
      <c r="R11">
        <v>0</v>
      </c>
      <c r="S11">
        <v>0</v>
      </c>
      <c r="T11">
        <f t="shared" si="2"/>
        <v>2.2794355431427311</v>
      </c>
      <c r="U11">
        <f t="shared" si="3"/>
        <v>1.0568866676466266</v>
      </c>
    </row>
    <row r="12" spans="1:21">
      <c r="A12" t="s">
        <v>379</v>
      </c>
      <c r="B12" t="s">
        <v>502</v>
      </c>
      <c r="C12">
        <f>(G12*'Points System'!$E$6)+(H12*'Points System'!$E$2)+(I12*'Points System'!$E$3)+(J12*'Points System'!$E$7)+(K12*'Points System'!$E$8)+(L12*'Points System'!$E$10)+(M12*'Points System'!$E$9)+(N12*'Points System'!$E$4)+(O12*'Points System'!$E$12)+(P12*'Points System'!$E$17)+(Q12*'Points System'!$E$22)+(R12*'Points System'!$E$13)+(S12*'Points System'!$E$14)</f>
        <v>330.30000000000007</v>
      </c>
      <c r="D12">
        <f t="shared" si="0"/>
        <v>2.0300224812217507</v>
      </c>
      <c r="E12">
        <f t="shared" si="1"/>
        <v>0.36841187120916569</v>
      </c>
      <c r="F12">
        <v>5</v>
      </c>
      <c r="G12">
        <v>66.78</v>
      </c>
      <c r="H12">
        <v>4.1100000000000003</v>
      </c>
      <c r="I12">
        <v>3.38</v>
      </c>
      <c r="J12">
        <v>65.790000000000006</v>
      </c>
      <c r="K12">
        <v>18.510000000000002</v>
      </c>
      <c r="L12">
        <v>57</v>
      </c>
      <c r="M12">
        <v>21.12</v>
      </c>
      <c r="N12">
        <v>31.43</v>
      </c>
      <c r="O12">
        <v>0</v>
      </c>
      <c r="P12">
        <v>0</v>
      </c>
      <c r="Q12">
        <v>4.8</v>
      </c>
      <c r="R12">
        <v>0</v>
      </c>
      <c r="S12">
        <v>0</v>
      </c>
      <c r="T12">
        <f t="shared" si="2"/>
        <v>2.8463611859838278</v>
      </c>
      <c r="U12">
        <f t="shared" si="3"/>
        <v>1.1307277628032346</v>
      </c>
    </row>
    <row r="13" spans="1:21">
      <c r="A13" t="s">
        <v>425</v>
      </c>
      <c r="B13" t="s">
        <v>502</v>
      </c>
      <c r="C13">
        <f>(G13*'Points System'!$E$6)+(H13*'Points System'!$E$2)+(I13*'Points System'!$E$3)+(J13*'Points System'!$E$7)+(K13*'Points System'!$E$8)+(L13*'Points System'!$E$10)+(M13*'Points System'!$E$9)+(N13*'Points System'!$E$4)+(O13*'Points System'!$E$12)+(P13*'Points System'!$E$17)+(Q13*'Points System'!$E$22)+(R13*'Points System'!$E$13)+(S13*'Points System'!$E$14)</f>
        <v>329.99999999999994</v>
      </c>
      <c r="D13">
        <f t="shared" si="0"/>
        <v>2.0227672186012269</v>
      </c>
      <c r="E13">
        <f t="shared" si="1"/>
        <v>0.36115660858864174</v>
      </c>
      <c r="F13">
        <v>6.5</v>
      </c>
      <c r="G13">
        <v>67.739999999999995</v>
      </c>
      <c r="H13">
        <v>4.22</v>
      </c>
      <c r="I13">
        <v>2.88</v>
      </c>
      <c r="J13">
        <v>83.06</v>
      </c>
      <c r="K13">
        <v>23.48</v>
      </c>
      <c r="L13">
        <v>52.13</v>
      </c>
      <c r="M13">
        <v>19.52</v>
      </c>
      <c r="N13">
        <v>26.43</v>
      </c>
      <c r="O13">
        <v>0</v>
      </c>
      <c r="P13">
        <v>0</v>
      </c>
      <c r="Q13">
        <v>4.4000000000000004</v>
      </c>
      <c r="R13">
        <v>0</v>
      </c>
      <c r="S13">
        <v>0</v>
      </c>
      <c r="T13">
        <f t="shared" si="2"/>
        <v>2.5934455270150578</v>
      </c>
      <c r="U13">
        <f t="shared" si="3"/>
        <v>1.1161795098907588</v>
      </c>
    </row>
    <row r="14" spans="1:21">
      <c r="A14" t="s">
        <v>383</v>
      </c>
      <c r="B14" t="s">
        <v>502</v>
      </c>
      <c r="C14">
        <f>(G14*'Points System'!$E$6)+(H14*'Points System'!$E$2)+(I14*'Points System'!$E$3)+(J14*'Points System'!$E$7)+(K14*'Points System'!$E$8)+(L14*'Points System'!$E$10)+(M14*'Points System'!$E$9)+(N14*'Points System'!$E$4)+(O14*'Points System'!$E$12)+(P14*'Points System'!$E$17)+(Q14*'Points System'!$E$22)+(R14*'Points System'!$E$13)+(S14*'Points System'!$E$14)</f>
        <v>318.20000000000005</v>
      </c>
      <c r="D14">
        <f t="shared" si="0"/>
        <v>1.7373935555274069</v>
      </c>
      <c r="E14">
        <f t="shared" si="1"/>
        <v>7.5782945514821939E-2</v>
      </c>
      <c r="F14">
        <v>2</v>
      </c>
      <c r="G14">
        <v>60.41</v>
      </c>
      <c r="H14">
        <v>2.88</v>
      </c>
      <c r="I14">
        <v>3</v>
      </c>
      <c r="J14">
        <v>55.92</v>
      </c>
      <c r="K14">
        <v>18.04</v>
      </c>
      <c r="L14">
        <v>51</v>
      </c>
      <c r="M14">
        <v>21.81</v>
      </c>
      <c r="N14">
        <v>34.5</v>
      </c>
      <c r="O14">
        <v>0</v>
      </c>
      <c r="P14">
        <v>0</v>
      </c>
      <c r="Q14">
        <v>6.75</v>
      </c>
      <c r="R14">
        <v>0</v>
      </c>
      <c r="S14">
        <v>0</v>
      </c>
      <c r="T14">
        <f t="shared" si="2"/>
        <v>3.2492964740936929</v>
      </c>
      <c r="U14">
        <f t="shared" si="3"/>
        <v>1.1428571428571428</v>
      </c>
    </row>
    <row r="15" spans="1:21">
      <c r="A15" t="s">
        <v>373</v>
      </c>
      <c r="B15" t="s">
        <v>502</v>
      </c>
      <c r="C15">
        <f>(G15*'Points System'!$E$6)+(H15*'Points System'!$E$2)+(I15*'Points System'!$E$3)+(J15*'Points System'!$E$7)+(K15*'Points System'!$E$8)+(L15*'Points System'!$E$10)+(M15*'Points System'!$E$9)+(N15*'Points System'!$E$4)+(O15*'Points System'!$E$12)+(P15*'Points System'!$E$17)+(Q15*'Points System'!$E$22)+(R15*'Points System'!$E$13)+(S15*'Points System'!$E$14)</f>
        <v>314.24</v>
      </c>
      <c r="D15">
        <f t="shared" si="0"/>
        <v>1.6416240889365301</v>
      </c>
      <c r="E15">
        <f t="shared" si="1"/>
        <v>-1.9986521076054888E-2</v>
      </c>
      <c r="F15">
        <v>7</v>
      </c>
      <c r="G15">
        <v>58.63</v>
      </c>
      <c r="H15">
        <v>2.67</v>
      </c>
      <c r="I15">
        <v>3</v>
      </c>
      <c r="J15">
        <v>60.24</v>
      </c>
      <c r="K15">
        <v>15.57</v>
      </c>
      <c r="L15">
        <v>49.63</v>
      </c>
      <c r="M15">
        <v>20.74</v>
      </c>
      <c r="N15">
        <v>33.14</v>
      </c>
      <c r="O15">
        <v>0</v>
      </c>
      <c r="P15">
        <v>0</v>
      </c>
      <c r="Q15">
        <v>7.6</v>
      </c>
      <c r="R15">
        <v>0</v>
      </c>
      <c r="S15">
        <v>0</v>
      </c>
      <c r="T15">
        <f t="shared" si="2"/>
        <v>3.1836943544260614</v>
      </c>
      <c r="U15">
        <f t="shared" si="3"/>
        <v>1.1120586730342827</v>
      </c>
    </row>
    <row r="16" spans="1:21">
      <c r="A16" t="s">
        <v>471</v>
      </c>
      <c r="B16" t="s">
        <v>502</v>
      </c>
      <c r="C16">
        <f>(G16*'Points System'!$E$6)+(H16*'Points System'!$E$2)+(I16*'Points System'!$E$3)+(J16*'Points System'!$E$7)+(K16*'Points System'!$E$8)+(L16*'Points System'!$E$10)+(M16*'Points System'!$E$9)+(N16*'Points System'!$E$4)+(O16*'Points System'!$E$12)+(P16*'Points System'!$E$17)+(Q16*'Points System'!$E$22)+(R16*'Points System'!$E$13)+(S16*'Points System'!$E$14)</f>
        <v>313.53999999999996</v>
      </c>
      <c r="D16">
        <f t="shared" si="0"/>
        <v>1.6246951428219802</v>
      </c>
      <c r="E16">
        <f t="shared" si="1"/>
        <v>-3.6915467190604768E-2</v>
      </c>
      <c r="F16">
        <v>7</v>
      </c>
      <c r="G16">
        <v>67.239999999999995</v>
      </c>
      <c r="H16">
        <v>3.88</v>
      </c>
      <c r="I16">
        <v>3</v>
      </c>
      <c r="J16">
        <v>68.930000000000007</v>
      </c>
      <c r="K16">
        <v>19.829999999999998</v>
      </c>
      <c r="L16">
        <v>58.14</v>
      </c>
      <c r="M16">
        <v>23.54</v>
      </c>
      <c r="N16">
        <v>28</v>
      </c>
      <c r="O16">
        <v>0</v>
      </c>
      <c r="P16">
        <v>0</v>
      </c>
      <c r="Q16">
        <v>8</v>
      </c>
      <c r="R16">
        <v>0</v>
      </c>
      <c r="S16">
        <v>0</v>
      </c>
      <c r="T16">
        <f t="shared" si="2"/>
        <v>3.1508030933967874</v>
      </c>
      <c r="U16">
        <f t="shared" si="3"/>
        <v>1.1595776323616895</v>
      </c>
    </row>
    <row r="17" spans="1:21">
      <c r="A17" t="s">
        <v>416</v>
      </c>
      <c r="B17" t="s">
        <v>502</v>
      </c>
      <c r="C17">
        <f>(G17*'Points System'!$E$6)+(H17*'Points System'!$E$2)+(I17*'Points System'!$E$3)+(J17*'Points System'!$E$7)+(K17*'Points System'!$E$8)+(L17*'Points System'!$E$10)+(M17*'Points System'!$E$9)+(N17*'Points System'!$E$4)+(O17*'Points System'!$E$12)+(P17*'Points System'!$E$17)+(Q17*'Points System'!$E$22)+(R17*'Points System'!$E$13)+(S17*'Points System'!$E$14)</f>
        <v>310.28999999999996</v>
      </c>
      <c r="D17">
        <f t="shared" si="0"/>
        <v>1.5460964644330037</v>
      </c>
      <c r="E17">
        <f t="shared" si="1"/>
        <v>-0.11551414557958124</v>
      </c>
      <c r="F17">
        <v>2</v>
      </c>
      <c r="G17">
        <v>62.26</v>
      </c>
      <c r="H17">
        <v>3.38</v>
      </c>
      <c r="I17">
        <v>2.86</v>
      </c>
      <c r="J17">
        <v>58.09</v>
      </c>
      <c r="K17">
        <v>14.46</v>
      </c>
      <c r="L17">
        <v>54.86</v>
      </c>
      <c r="M17">
        <v>21.21</v>
      </c>
      <c r="N17">
        <v>30.67</v>
      </c>
      <c r="O17">
        <v>0</v>
      </c>
      <c r="P17">
        <v>0</v>
      </c>
      <c r="Q17">
        <v>5.75</v>
      </c>
      <c r="R17">
        <v>0</v>
      </c>
      <c r="S17">
        <v>0</v>
      </c>
      <c r="T17">
        <f t="shared" si="2"/>
        <v>3.0660134918085453</v>
      </c>
      <c r="U17">
        <f t="shared" si="3"/>
        <v>1.1133954384837776</v>
      </c>
    </row>
    <row r="18" spans="1:21">
      <c r="A18" t="s">
        <v>494</v>
      </c>
      <c r="B18" t="s">
        <v>502</v>
      </c>
      <c r="C18">
        <f>(G18*'Points System'!$E$6)+(H18*'Points System'!$E$2)+(I18*'Points System'!$E$3)+(J18*'Points System'!$E$7)+(K18*'Points System'!$E$8)+(L18*'Points System'!$E$10)+(M18*'Points System'!$E$9)+(N18*'Points System'!$E$4)+(O18*'Points System'!$E$12)+(P18*'Points System'!$E$17)+(Q18*'Points System'!$E$22)+(R18*'Points System'!$E$13)+(S18*'Points System'!$E$14)</f>
        <v>307.89</v>
      </c>
      <c r="D18">
        <f t="shared" si="0"/>
        <v>1.488054363468837</v>
      </c>
      <c r="E18">
        <f t="shared" si="1"/>
        <v>-0.17355624654374793</v>
      </c>
      <c r="F18">
        <v>10</v>
      </c>
      <c r="G18">
        <v>65.3</v>
      </c>
      <c r="H18">
        <v>3.75</v>
      </c>
      <c r="I18">
        <v>2.86</v>
      </c>
      <c r="J18">
        <v>81.95</v>
      </c>
      <c r="K18">
        <v>24.73</v>
      </c>
      <c r="L18">
        <v>55.14</v>
      </c>
      <c r="M18">
        <v>22.89</v>
      </c>
      <c r="N18">
        <v>25.67</v>
      </c>
      <c r="O18">
        <v>0</v>
      </c>
      <c r="P18">
        <v>0</v>
      </c>
      <c r="Q18">
        <v>7</v>
      </c>
      <c r="R18">
        <v>0</v>
      </c>
      <c r="S18">
        <v>0</v>
      </c>
      <c r="T18">
        <f t="shared" si="2"/>
        <v>3.1548238897396632</v>
      </c>
      <c r="U18">
        <f t="shared" si="3"/>
        <v>1.22312404287902</v>
      </c>
    </row>
    <row r="19" spans="1:21">
      <c r="A19" t="s">
        <v>377</v>
      </c>
      <c r="B19" t="s">
        <v>502</v>
      </c>
      <c r="C19">
        <f>(G19*'Points System'!$E$6)+(H19*'Points System'!$E$2)+(I19*'Points System'!$E$3)+(J19*'Points System'!$E$7)+(K19*'Points System'!$E$8)+(L19*'Points System'!$E$10)+(M19*'Points System'!$E$9)+(N19*'Points System'!$E$4)+(O19*'Points System'!$E$12)+(P19*'Points System'!$E$17)+(Q19*'Points System'!$E$22)+(R19*'Points System'!$E$13)+(S19*'Points System'!$E$14)</f>
        <v>306.85000000000002</v>
      </c>
      <c r="D19">
        <f t="shared" si="0"/>
        <v>1.4629027863843653</v>
      </c>
      <c r="E19">
        <f t="shared" si="1"/>
        <v>-0.19870782362821951</v>
      </c>
      <c r="F19">
        <v>2</v>
      </c>
      <c r="G19">
        <v>59.11</v>
      </c>
      <c r="H19">
        <v>2.89</v>
      </c>
      <c r="I19">
        <v>2.88</v>
      </c>
      <c r="J19">
        <v>59.97</v>
      </c>
      <c r="K19">
        <v>12.7</v>
      </c>
      <c r="L19">
        <v>54.75</v>
      </c>
      <c r="M19">
        <v>21.6</v>
      </c>
      <c r="N19">
        <v>31.71</v>
      </c>
      <c r="O19">
        <v>0</v>
      </c>
      <c r="P19">
        <v>0</v>
      </c>
      <c r="Q19">
        <v>6.6</v>
      </c>
      <c r="R19">
        <v>0</v>
      </c>
      <c r="S19">
        <v>0</v>
      </c>
      <c r="T19">
        <f t="shared" si="2"/>
        <v>3.2887836237523262</v>
      </c>
      <c r="U19">
        <f t="shared" si="3"/>
        <v>1.1410928776856708</v>
      </c>
    </row>
    <row r="20" spans="1:21">
      <c r="A20" t="s">
        <v>311</v>
      </c>
      <c r="B20" t="s">
        <v>502</v>
      </c>
      <c r="C20">
        <f>(G20*'Points System'!$E$6)+(H20*'Points System'!$E$2)+(I20*'Points System'!$E$3)+(J20*'Points System'!$E$7)+(K20*'Points System'!$E$8)+(L20*'Points System'!$E$10)+(M20*'Points System'!$E$9)+(N20*'Points System'!$E$4)+(O20*'Points System'!$E$12)+(P20*'Points System'!$E$17)+(Q20*'Points System'!$E$22)+(R20*'Points System'!$E$13)+(S20*'Points System'!$E$14)</f>
        <v>306.32999999999993</v>
      </c>
      <c r="D20">
        <f t="shared" si="0"/>
        <v>1.4503269978421269</v>
      </c>
      <c r="E20">
        <f t="shared" si="1"/>
        <v>-0.21128361217045807</v>
      </c>
      <c r="F20">
        <v>11</v>
      </c>
      <c r="G20">
        <v>67.98</v>
      </c>
      <c r="H20">
        <v>3.29</v>
      </c>
      <c r="I20">
        <v>2.71</v>
      </c>
      <c r="J20">
        <v>78.819999999999993</v>
      </c>
      <c r="K20">
        <v>31.53</v>
      </c>
      <c r="L20">
        <v>49.83</v>
      </c>
      <c r="M20">
        <v>21.97</v>
      </c>
      <c r="N20">
        <v>24.8</v>
      </c>
      <c r="O20">
        <v>0</v>
      </c>
      <c r="P20">
        <v>0</v>
      </c>
      <c r="Q20">
        <v>5</v>
      </c>
      <c r="R20">
        <v>0</v>
      </c>
      <c r="S20">
        <v>0</v>
      </c>
      <c r="T20">
        <f t="shared" si="2"/>
        <v>2.9086496028243598</v>
      </c>
      <c r="U20">
        <f t="shared" si="3"/>
        <v>1.1968225948808473</v>
      </c>
    </row>
    <row r="21" spans="1:21">
      <c r="A21" t="s">
        <v>326</v>
      </c>
      <c r="B21" t="s">
        <v>502</v>
      </c>
      <c r="C21">
        <f>(G21*'Points System'!$E$6)+(H21*'Points System'!$E$2)+(I21*'Points System'!$E$3)+(J21*'Points System'!$E$7)+(K21*'Points System'!$E$8)+(L21*'Points System'!$E$10)+(M21*'Points System'!$E$9)+(N21*'Points System'!$E$4)+(O21*'Points System'!$E$12)+(P21*'Points System'!$E$17)+(Q21*'Points System'!$E$22)+(R21*'Points System'!$E$13)+(S21*'Points System'!$E$14)</f>
        <v>298.52999999999997</v>
      </c>
      <c r="D21">
        <f t="shared" si="0"/>
        <v>1.2616901697085845</v>
      </c>
      <c r="E21">
        <f t="shared" si="1"/>
        <v>-0.39992044030400048</v>
      </c>
      <c r="F21">
        <v>3</v>
      </c>
      <c r="G21">
        <v>63.67</v>
      </c>
      <c r="H21">
        <v>3.63</v>
      </c>
      <c r="I21">
        <v>4.29</v>
      </c>
      <c r="J21">
        <v>78.430000000000007</v>
      </c>
      <c r="K21">
        <v>26.02</v>
      </c>
      <c r="L21">
        <v>49.57</v>
      </c>
      <c r="M21">
        <v>23.67</v>
      </c>
      <c r="N21">
        <v>26.33</v>
      </c>
      <c r="O21">
        <v>0</v>
      </c>
      <c r="P21">
        <v>0</v>
      </c>
      <c r="Q21">
        <v>8</v>
      </c>
      <c r="R21">
        <v>0</v>
      </c>
      <c r="S21">
        <v>0</v>
      </c>
      <c r="T21">
        <f t="shared" si="2"/>
        <v>3.3458457672373179</v>
      </c>
      <c r="U21">
        <f t="shared" si="3"/>
        <v>1.1872153290403644</v>
      </c>
    </row>
    <row r="22" spans="1:21">
      <c r="A22" t="s">
        <v>468</v>
      </c>
      <c r="B22" t="s">
        <v>502</v>
      </c>
      <c r="C22">
        <f>(G22*'Points System'!$E$6)+(H22*'Points System'!$E$2)+(I22*'Points System'!$E$3)+(J22*'Points System'!$E$7)+(K22*'Points System'!$E$8)+(L22*'Points System'!$E$10)+(M22*'Points System'!$E$9)+(N22*'Points System'!$E$4)+(O22*'Points System'!$E$12)+(P22*'Points System'!$E$17)+(Q22*'Points System'!$E$22)+(R22*'Points System'!$E$13)+(S22*'Points System'!$E$14)</f>
        <v>286.67</v>
      </c>
      <c r="D22">
        <f t="shared" si="0"/>
        <v>0.97486545411065906</v>
      </c>
      <c r="E22">
        <f t="shared" si="1"/>
        <v>-0.68674515590192586</v>
      </c>
      <c r="F22">
        <v>4</v>
      </c>
      <c r="G22">
        <v>58.03</v>
      </c>
      <c r="H22">
        <v>3.33</v>
      </c>
      <c r="I22">
        <v>2.63</v>
      </c>
      <c r="J22">
        <v>55.49</v>
      </c>
      <c r="K22">
        <v>21.58</v>
      </c>
      <c r="L22">
        <v>49.25</v>
      </c>
      <c r="M22">
        <v>19.13</v>
      </c>
      <c r="N22">
        <v>28.71</v>
      </c>
      <c r="O22">
        <v>0</v>
      </c>
      <c r="P22">
        <v>0</v>
      </c>
      <c r="Q22">
        <v>4.8</v>
      </c>
      <c r="R22">
        <v>0</v>
      </c>
      <c r="S22">
        <v>0</v>
      </c>
      <c r="T22">
        <f t="shared" si="2"/>
        <v>2.9669136653455106</v>
      </c>
      <c r="U22">
        <f t="shared" si="3"/>
        <v>1.2205755643632603</v>
      </c>
    </row>
    <row r="23" spans="1:21">
      <c r="A23" t="s">
        <v>360</v>
      </c>
      <c r="B23" t="s">
        <v>502</v>
      </c>
      <c r="C23">
        <f>(G23*'Points System'!$E$6)+(H23*'Points System'!$E$2)+(I23*'Points System'!$E$3)+(J23*'Points System'!$E$7)+(K23*'Points System'!$E$8)+(L23*'Points System'!$E$10)+(M23*'Points System'!$E$9)+(N23*'Points System'!$E$4)+(O23*'Points System'!$E$12)+(P23*'Points System'!$E$17)+(Q23*'Points System'!$E$22)+(R23*'Points System'!$E$13)+(S23*'Points System'!$E$14)</f>
        <v>271.93</v>
      </c>
      <c r="D23">
        <f t="shared" si="0"/>
        <v>0.61839021735573163</v>
      </c>
      <c r="E23">
        <f t="shared" si="1"/>
        <v>-1.0432203926568533</v>
      </c>
      <c r="F23">
        <v>5</v>
      </c>
      <c r="G23">
        <v>73.72</v>
      </c>
      <c r="H23">
        <v>4.46</v>
      </c>
      <c r="I23">
        <v>2.23</v>
      </c>
      <c r="J23">
        <v>107.21</v>
      </c>
      <c r="K23">
        <v>28.75</v>
      </c>
      <c r="L23">
        <v>46.91</v>
      </c>
      <c r="M23">
        <v>18.38</v>
      </c>
      <c r="N23">
        <v>5.29</v>
      </c>
      <c r="O23">
        <v>0</v>
      </c>
      <c r="P23">
        <v>2.8</v>
      </c>
      <c r="Q23">
        <v>6</v>
      </c>
      <c r="R23">
        <v>0</v>
      </c>
      <c r="S23">
        <v>0</v>
      </c>
      <c r="T23">
        <f t="shared" si="2"/>
        <v>2.2438958220292999</v>
      </c>
      <c r="U23">
        <f t="shared" si="3"/>
        <v>1.0263157894736841</v>
      </c>
    </row>
    <row r="24" spans="1:21">
      <c r="A24" t="s">
        <v>320</v>
      </c>
      <c r="B24" t="s">
        <v>502</v>
      </c>
      <c r="C24">
        <f>(G24*'Points System'!$E$6)+(H24*'Points System'!$E$2)+(I24*'Points System'!$E$3)+(J24*'Points System'!$E$7)+(K24*'Points System'!$E$8)+(L24*'Points System'!$E$10)+(M24*'Points System'!$E$9)+(N24*'Points System'!$E$4)+(O24*'Points System'!$E$12)+(P24*'Points System'!$E$17)+(Q24*'Points System'!$E$22)+(R24*'Points System'!$E$13)+(S24*'Points System'!$E$14)</f>
        <v>269.19000000000005</v>
      </c>
      <c r="D24">
        <f t="shared" si="0"/>
        <v>0.55212548542164197</v>
      </c>
      <c r="E24">
        <f t="shared" si="1"/>
        <v>-1.109485124590943</v>
      </c>
      <c r="F24">
        <v>2</v>
      </c>
      <c r="G24">
        <v>60.27</v>
      </c>
      <c r="H24">
        <v>3.63</v>
      </c>
      <c r="I24">
        <v>2.57</v>
      </c>
      <c r="J24">
        <v>90.54</v>
      </c>
      <c r="K24">
        <v>19.489999999999998</v>
      </c>
      <c r="L24">
        <v>39.57</v>
      </c>
      <c r="M24">
        <v>15.9</v>
      </c>
      <c r="N24">
        <v>13.5</v>
      </c>
      <c r="O24">
        <v>0</v>
      </c>
      <c r="P24">
        <v>0</v>
      </c>
      <c r="Q24">
        <v>5.25</v>
      </c>
      <c r="R24">
        <v>0</v>
      </c>
      <c r="S24">
        <v>0</v>
      </c>
      <c r="T24">
        <f t="shared" si="2"/>
        <v>2.3743155798904927</v>
      </c>
      <c r="U24">
        <f t="shared" si="3"/>
        <v>0.97992367678778824</v>
      </c>
    </row>
    <row r="25" spans="1:21">
      <c r="A25" t="s">
        <v>327</v>
      </c>
      <c r="B25" t="s">
        <v>502</v>
      </c>
      <c r="C25">
        <f>(G25*'Points System'!$E$6)+(H25*'Points System'!$E$2)+(I25*'Points System'!$E$3)+(J25*'Points System'!$E$7)+(K25*'Points System'!$E$8)+(L25*'Points System'!$E$10)+(M25*'Points System'!$E$9)+(N25*'Points System'!$E$4)+(O25*'Points System'!$E$12)+(P25*'Points System'!$E$17)+(Q25*'Points System'!$E$22)+(R25*'Points System'!$E$13)+(S25*'Points System'!$E$14)</f>
        <v>261.36</v>
      </c>
      <c r="D25">
        <f t="shared" si="0"/>
        <v>0.36276313102604529</v>
      </c>
      <c r="E25">
        <f t="shared" si="1"/>
        <v>-1.2988474789865396</v>
      </c>
      <c r="F25">
        <v>1</v>
      </c>
      <c r="G25">
        <v>63.83</v>
      </c>
      <c r="H25">
        <v>3</v>
      </c>
      <c r="I25">
        <v>2.71</v>
      </c>
      <c r="J25">
        <v>43.41</v>
      </c>
      <c r="K25">
        <v>20.010000000000002</v>
      </c>
      <c r="L25">
        <v>57.57</v>
      </c>
      <c r="M25">
        <v>22.41</v>
      </c>
      <c r="N25">
        <v>25</v>
      </c>
      <c r="O25">
        <v>0</v>
      </c>
      <c r="P25">
        <v>0</v>
      </c>
      <c r="Q25">
        <v>4.5</v>
      </c>
      <c r="R25">
        <v>0</v>
      </c>
      <c r="S25">
        <v>0</v>
      </c>
      <c r="T25">
        <f t="shared" si="2"/>
        <v>3.1597994673351089</v>
      </c>
      <c r="U25">
        <f t="shared" si="3"/>
        <v>1.2154159486135045</v>
      </c>
    </row>
    <row r="26" spans="1:21">
      <c r="A26" t="s">
        <v>465</v>
      </c>
      <c r="B26" t="s">
        <v>502</v>
      </c>
      <c r="C26">
        <f>(G26*'Points System'!$E$6)+(H26*'Points System'!$E$2)+(I26*'Points System'!$E$3)+(J26*'Points System'!$E$7)+(K26*'Points System'!$E$8)+(L26*'Points System'!$E$10)+(M26*'Points System'!$E$9)+(N26*'Points System'!$E$4)+(O26*'Points System'!$E$12)+(P26*'Points System'!$E$17)+(Q26*'Points System'!$E$22)+(R26*'Points System'!$E$13)+(S26*'Points System'!$E$14)</f>
        <v>260.95999999999998</v>
      </c>
      <c r="D26">
        <f t="shared" si="0"/>
        <v>0.35308944753201654</v>
      </c>
      <c r="E26">
        <f t="shared" si="1"/>
        <v>-1.3085211624805684</v>
      </c>
      <c r="F26">
        <v>3.67</v>
      </c>
      <c r="G26">
        <v>68.41</v>
      </c>
      <c r="H26">
        <v>3</v>
      </c>
      <c r="I26">
        <v>3.63</v>
      </c>
      <c r="J26">
        <v>70.819999999999993</v>
      </c>
      <c r="K26">
        <v>17.239999999999998</v>
      </c>
      <c r="L26">
        <v>53</v>
      </c>
      <c r="M26">
        <v>21.7</v>
      </c>
      <c r="N26">
        <v>16</v>
      </c>
      <c r="O26">
        <v>0</v>
      </c>
      <c r="P26">
        <v>0</v>
      </c>
      <c r="Q26">
        <v>7</v>
      </c>
      <c r="R26">
        <v>0</v>
      </c>
      <c r="S26">
        <v>0</v>
      </c>
      <c r="T26">
        <f t="shared" si="2"/>
        <v>2.8548457827802953</v>
      </c>
      <c r="U26">
        <f t="shared" si="3"/>
        <v>1.0267504750767431</v>
      </c>
    </row>
    <row r="27" spans="1:21">
      <c r="A27" t="s">
        <v>391</v>
      </c>
      <c r="B27" t="s">
        <v>502</v>
      </c>
      <c r="C27">
        <f>(G27*'Points System'!$E$6)+(H27*'Points System'!$E$2)+(I27*'Points System'!$E$3)+(J27*'Points System'!$E$7)+(K27*'Points System'!$E$8)+(L27*'Points System'!$E$10)+(M27*'Points System'!$E$9)+(N27*'Points System'!$E$4)+(O27*'Points System'!$E$12)+(P27*'Points System'!$E$17)+(Q27*'Points System'!$E$22)+(R27*'Points System'!$E$13)+(S27*'Points System'!$E$14)</f>
        <v>250.37999999999994</v>
      </c>
      <c r="D27">
        <f t="shared" si="0"/>
        <v>9.7220519114978421E-2</v>
      </c>
      <c r="E27">
        <f t="shared" si="1"/>
        <v>-1.5643900908976065</v>
      </c>
      <c r="F27">
        <v>1</v>
      </c>
      <c r="G27">
        <v>53.89</v>
      </c>
      <c r="H27">
        <v>2.88</v>
      </c>
      <c r="I27">
        <v>1.86</v>
      </c>
      <c r="J27">
        <v>62.8</v>
      </c>
      <c r="K27">
        <v>14.36</v>
      </c>
      <c r="L27">
        <v>44.43</v>
      </c>
      <c r="M27">
        <v>17.05</v>
      </c>
      <c r="N27">
        <v>19.329999999999998</v>
      </c>
      <c r="O27">
        <v>0</v>
      </c>
      <c r="P27">
        <v>0</v>
      </c>
      <c r="Q27">
        <v>4.25</v>
      </c>
      <c r="R27">
        <v>0</v>
      </c>
      <c r="S27">
        <v>0</v>
      </c>
      <c r="T27">
        <f t="shared" si="2"/>
        <v>2.8474670625347933</v>
      </c>
      <c r="U27">
        <f t="shared" si="3"/>
        <v>1.0909259602894785</v>
      </c>
    </row>
    <row r="28" spans="1:21">
      <c r="A28" t="s">
        <v>365</v>
      </c>
      <c r="B28" t="s">
        <v>502</v>
      </c>
      <c r="C28">
        <f>(G28*'Points System'!$E$6)+(H28*'Points System'!$E$2)+(I28*'Points System'!$E$3)+(J28*'Points System'!$E$7)+(K28*'Points System'!$E$8)+(L28*'Points System'!$E$10)+(M28*'Points System'!$E$9)+(N28*'Points System'!$E$4)+(O28*'Points System'!$E$12)+(P28*'Points System'!$E$17)+(Q28*'Points System'!$E$22)+(R28*'Points System'!$E$13)+(S28*'Points System'!$E$14)</f>
        <v>247.76999999999998</v>
      </c>
      <c r="D28">
        <f t="shared" si="0"/>
        <v>3.4099734316447528E-2</v>
      </c>
      <c r="E28">
        <f t="shared" si="1"/>
        <v>-1.6275108756961374</v>
      </c>
      <c r="F28">
        <v>2.5</v>
      </c>
      <c r="G28">
        <v>60.36</v>
      </c>
      <c r="H28">
        <v>2.67</v>
      </c>
      <c r="I28">
        <v>2.38</v>
      </c>
      <c r="J28">
        <v>63.34</v>
      </c>
      <c r="K28">
        <v>17</v>
      </c>
      <c r="L28">
        <v>52.25</v>
      </c>
      <c r="M28">
        <v>21.7</v>
      </c>
      <c r="N28">
        <v>18.57</v>
      </c>
      <c r="O28">
        <v>0</v>
      </c>
      <c r="P28">
        <v>0</v>
      </c>
      <c r="Q28">
        <v>4.8</v>
      </c>
      <c r="R28">
        <v>0</v>
      </c>
      <c r="S28">
        <v>0</v>
      </c>
      <c r="T28">
        <f t="shared" si="2"/>
        <v>3.2355864811133199</v>
      </c>
      <c r="U28">
        <f t="shared" si="3"/>
        <v>1.1472829688535453</v>
      </c>
    </row>
    <row r="29" spans="1:21">
      <c r="A29" t="s">
        <v>371</v>
      </c>
      <c r="B29" t="s">
        <v>502</v>
      </c>
      <c r="C29">
        <f>(G29*'Points System'!$E$6)+(H29*'Points System'!$E$2)+(I29*'Points System'!$E$3)+(J29*'Points System'!$E$7)+(K29*'Points System'!$E$8)+(L29*'Points System'!$E$10)+(M29*'Points System'!$E$9)+(N29*'Points System'!$E$4)+(O29*'Points System'!$E$12)+(P29*'Points System'!$E$17)+(Q29*'Points System'!$E$22)+(R29*'Points System'!$E$13)+(S29*'Points System'!$E$14)</f>
        <v>246.36</v>
      </c>
      <c r="D29">
        <f t="shared" si="0"/>
        <v>0</v>
      </c>
      <c r="E29">
        <f t="shared" si="1"/>
        <v>-1.6616106100125849</v>
      </c>
      <c r="F29">
        <v>7</v>
      </c>
      <c r="G29">
        <v>60.36</v>
      </c>
      <c r="H29">
        <v>3.75</v>
      </c>
      <c r="I29">
        <v>4</v>
      </c>
      <c r="J29">
        <v>62.09</v>
      </c>
      <c r="K29">
        <v>26.48</v>
      </c>
      <c r="L29">
        <v>54.14</v>
      </c>
      <c r="M29">
        <v>24.94</v>
      </c>
      <c r="N29">
        <v>22</v>
      </c>
      <c r="O29">
        <v>0</v>
      </c>
      <c r="P29">
        <v>0</v>
      </c>
      <c r="Q29">
        <v>5.75</v>
      </c>
      <c r="R29">
        <v>0</v>
      </c>
      <c r="S29">
        <v>0</v>
      </c>
      <c r="T29">
        <f t="shared" si="2"/>
        <v>3.7186878727634198</v>
      </c>
      <c r="U29">
        <f t="shared" si="3"/>
        <v>1.3356527501656728</v>
      </c>
    </row>
    <row r="30" spans="1:21">
      <c r="A30" t="s">
        <v>475</v>
      </c>
      <c r="B30" t="s">
        <v>502</v>
      </c>
      <c r="C30">
        <f>(G30*'Points System'!$E$6)+(H30*'Points System'!$E$2)+(I30*'Points System'!$E$3)+(J30*'Points System'!$E$7)+(K30*'Points System'!$E$8)+(L30*'Points System'!$E$10)+(M30*'Points System'!$E$9)+(N30*'Points System'!$E$4)+(O30*'Points System'!$E$12)+(P30*'Points System'!$E$17)+(Q30*'Points System'!$E$22)+(R30*'Points System'!$E$13)+(S30*'Points System'!$E$14)</f>
        <v>244.48000000000002</v>
      </c>
      <c r="D30">
        <f t="shared" si="0"/>
        <v>-4.5466312421930777E-2</v>
      </c>
      <c r="E30">
        <f t="shared" si="1"/>
        <v>-1.7070769224345157</v>
      </c>
      <c r="F30">
        <v>2.5</v>
      </c>
      <c r="G30">
        <v>60.34</v>
      </c>
      <c r="H30">
        <v>3.13</v>
      </c>
      <c r="I30">
        <v>4</v>
      </c>
      <c r="J30">
        <v>58.85</v>
      </c>
      <c r="K30">
        <v>23.47</v>
      </c>
      <c r="L30">
        <v>56.43</v>
      </c>
      <c r="M30">
        <v>24.49</v>
      </c>
      <c r="N30">
        <v>22.67</v>
      </c>
      <c r="O30">
        <v>0</v>
      </c>
      <c r="P30">
        <v>0</v>
      </c>
      <c r="Q30">
        <v>5</v>
      </c>
      <c r="R30">
        <v>0</v>
      </c>
      <c r="S30">
        <v>0</v>
      </c>
      <c r="T30">
        <f t="shared" si="2"/>
        <v>3.6528007954922104</v>
      </c>
      <c r="U30">
        <f t="shared" si="3"/>
        <v>1.324163075903215</v>
      </c>
    </row>
    <row r="31" spans="1:21">
      <c r="A31" t="s">
        <v>315</v>
      </c>
      <c r="B31" t="s">
        <v>503</v>
      </c>
      <c r="C31">
        <f>(G31*'Points System'!$E$6)+(H31*'Points System'!$E$2)+(I31*'Points System'!$E$3)+(J31*'Points System'!$E$7)+(K31*'Points System'!$E$8)+(L31*'Points System'!$E$10)+(M31*'Points System'!$E$9)+(N31*'Points System'!$E$4)+(O31*'Points System'!$E$12)+(P31*'Points System'!$E$17)+(Q31*'Points System'!$E$22)+(R31*'Points System'!$E$13)+(S31*'Points System'!$E$14)</f>
        <v>239.11000000000007</v>
      </c>
      <c r="D31">
        <f t="shared" si="0"/>
        <v>-0.17533551332925379</v>
      </c>
      <c r="E31">
        <f t="shared" si="1"/>
        <v>-1.8369461233418387</v>
      </c>
      <c r="F31">
        <v>10.43</v>
      </c>
      <c r="G31">
        <v>100.03</v>
      </c>
      <c r="H31">
        <v>5.19</v>
      </c>
      <c r="I31">
        <v>4.5999999999999996</v>
      </c>
      <c r="J31">
        <v>81.53</v>
      </c>
      <c r="K31">
        <v>29.64</v>
      </c>
      <c r="L31">
        <v>91.15</v>
      </c>
      <c r="M31">
        <v>34.67</v>
      </c>
      <c r="N31">
        <v>2</v>
      </c>
      <c r="O31">
        <v>3.4</v>
      </c>
      <c r="P31">
        <v>3</v>
      </c>
      <c r="Q31">
        <v>9</v>
      </c>
      <c r="R31">
        <v>0</v>
      </c>
      <c r="S31">
        <v>0</v>
      </c>
      <c r="T31">
        <f t="shared" si="2"/>
        <v>3.1193641907427776</v>
      </c>
      <c r="U31">
        <f t="shared" si="3"/>
        <v>1.2075377386783965</v>
      </c>
    </row>
    <row r="32" spans="1:21">
      <c r="A32" t="s">
        <v>357</v>
      </c>
      <c r="B32" t="s">
        <v>502</v>
      </c>
      <c r="C32">
        <f>(G32*'Points System'!$E$6)+(H32*'Points System'!$E$2)+(I32*'Points System'!$E$3)+(J32*'Points System'!$E$7)+(K32*'Points System'!$E$8)+(L32*'Points System'!$E$10)+(M32*'Points System'!$E$9)+(N32*'Points System'!$E$4)+(O32*'Points System'!$E$12)+(P32*'Points System'!$E$17)+(Q32*'Points System'!$E$22)+(R32*'Points System'!$E$13)+(S32*'Points System'!$E$14)</f>
        <v>238.24</v>
      </c>
      <c r="D32">
        <f t="shared" si="0"/>
        <v>-0.19637577492876601</v>
      </c>
      <c r="E32">
        <f t="shared" si="1"/>
        <v>-1.8579863849413509</v>
      </c>
      <c r="F32">
        <v>7.5</v>
      </c>
      <c r="G32">
        <v>49.06</v>
      </c>
      <c r="H32">
        <v>2.25</v>
      </c>
      <c r="I32">
        <v>3.57</v>
      </c>
      <c r="J32">
        <v>49.51</v>
      </c>
      <c r="K32">
        <v>16.53</v>
      </c>
      <c r="L32">
        <v>44</v>
      </c>
      <c r="M32">
        <v>21.32</v>
      </c>
      <c r="N32">
        <v>26</v>
      </c>
      <c r="O32">
        <v>0</v>
      </c>
      <c r="P32">
        <v>0</v>
      </c>
      <c r="Q32">
        <v>6</v>
      </c>
      <c r="R32">
        <v>0</v>
      </c>
      <c r="S32">
        <v>0</v>
      </c>
      <c r="T32">
        <f t="shared" si="2"/>
        <v>3.9111292295148794</v>
      </c>
      <c r="U32">
        <f t="shared" si="3"/>
        <v>1.2337953526294334</v>
      </c>
    </row>
    <row r="33" spans="1:21">
      <c r="A33" t="s">
        <v>613</v>
      </c>
      <c r="B33" t="s">
        <v>502</v>
      </c>
      <c r="C33">
        <f>(G33*'Points System'!$E$6)+(H33*'Points System'!$E$2)+(I33*'Points System'!$E$3)+(J33*'Points System'!$E$7)+(K33*'Points System'!$E$8)+(L33*'Points System'!$E$10)+(M33*'Points System'!$E$9)+(N33*'Points System'!$E$4)+(O33*'Points System'!$E$12)+(P33*'Points System'!$E$17)+(Q33*'Points System'!$E$22)+(R33*'Points System'!$E$13)+(S33*'Points System'!$E$14)</f>
        <v>236.24999999999994</v>
      </c>
      <c r="D33">
        <f t="shared" si="0"/>
        <v>-0.2445023503115562</v>
      </c>
      <c r="E33">
        <f t="shared" si="1"/>
        <v>-1.9061129603241411</v>
      </c>
      <c r="F33">
        <v>10</v>
      </c>
      <c r="G33">
        <v>70.599999999999994</v>
      </c>
      <c r="H33">
        <v>3</v>
      </c>
      <c r="I33">
        <v>5</v>
      </c>
      <c r="J33">
        <v>61</v>
      </c>
      <c r="K33">
        <v>18</v>
      </c>
      <c r="L33">
        <v>76</v>
      </c>
      <c r="M33">
        <v>32.549999999999997</v>
      </c>
      <c r="N33">
        <v>20</v>
      </c>
      <c r="O33">
        <v>0</v>
      </c>
      <c r="P33">
        <v>0</v>
      </c>
      <c r="Q33">
        <v>8</v>
      </c>
      <c r="R33">
        <v>0</v>
      </c>
      <c r="S33">
        <v>0</v>
      </c>
      <c r="T33">
        <f t="shared" si="2"/>
        <v>4.1494334277620402</v>
      </c>
      <c r="U33">
        <f t="shared" si="3"/>
        <v>1.3314447592067991</v>
      </c>
    </row>
    <row r="34" spans="1:21">
      <c r="A34" t="s">
        <v>470</v>
      </c>
      <c r="B34" t="s">
        <v>502</v>
      </c>
      <c r="C34">
        <f>(G34*'Points System'!$E$6)+(H34*'Points System'!$E$2)+(I34*'Points System'!$E$3)+(J34*'Points System'!$E$7)+(K34*'Points System'!$E$8)+(L34*'Points System'!$E$10)+(M34*'Points System'!$E$9)+(N34*'Points System'!$E$4)+(O34*'Points System'!$E$12)+(P34*'Points System'!$E$17)+(Q34*'Points System'!$E$22)+(R34*'Points System'!$E$13)+(S34*'Points System'!$E$14)</f>
        <v>232.73000000000002</v>
      </c>
      <c r="D34">
        <f t="shared" si="0"/>
        <v>-0.32963076505899958</v>
      </c>
      <c r="E34">
        <f t="shared" si="1"/>
        <v>-1.9912413750715845</v>
      </c>
      <c r="F34">
        <v>2.5</v>
      </c>
      <c r="G34">
        <v>48.51</v>
      </c>
      <c r="H34">
        <v>2.5</v>
      </c>
      <c r="I34">
        <v>2.14</v>
      </c>
      <c r="J34">
        <v>56.34</v>
      </c>
      <c r="K34">
        <v>12.08</v>
      </c>
      <c r="L34">
        <v>39.71</v>
      </c>
      <c r="M34">
        <v>17.5</v>
      </c>
      <c r="N34">
        <v>19.670000000000002</v>
      </c>
      <c r="O34">
        <v>0</v>
      </c>
      <c r="P34">
        <v>0</v>
      </c>
      <c r="Q34">
        <v>4</v>
      </c>
      <c r="R34">
        <v>0</v>
      </c>
      <c r="S34">
        <v>0</v>
      </c>
      <c r="T34">
        <f t="shared" si="2"/>
        <v>3.2467532467532467</v>
      </c>
      <c r="U34">
        <f t="shared" si="3"/>
        <v>1.067614924757782</v>
      </c>
    </row>
    <row r="35" spans="1:21">
      <c r="A35" t="s">
        <v>395</v>
      </c>
      <c r="B35" t="s">
        <v>502</v>
      </c>
      <c r="C35">
        <f>(G35*'Points System'!$E$6)+(H35*'Points System'!$E$2)+(I35*'Points System'!$E$3)+(J35*'Points System'!$E$7)+(K35*'Points System'!$E$8)+(L35*'Points System'!$E$10)+(M35*'Points System'!$E$9)+(N35*'Points System'!$E$4)+(O35*'Points System'!$E$12)+(P35*'Points System'!$E$17)+(Q35*'Points System'!$E$22)+(R35*'Points System'!$E$13)+(S35*'Points System'!$E$14)</f>
        <v>222.63000000000002</v>
      </c>
      <c r="D35">
        <f t="shared" si="0"/>
        <v>-0.57389127328320333</v>
      </c>
      <c r="E35">
        <f t="shared" si="1"/>
        <v>-2.2355018832957883</v>
      </c>
      <c r="F35">
        <v>0</v>
      </c>
      <c r="G35">
        <v>46.45</v>
      </c>
      <c r="H35">
        <v>2.33</v>
      </c>
      <c r="I35">
        <v>3</v>
      </c>
      <c r="J35">
        <v>54.94</v>
      </c>
      <c r="K35">
        <v>14.98</v>
      </c>
      <c r="L35">
        <v>39.5</v>
      </c>
      <c r="M35">
        <v>15.28</v>
      </c>
      <c r="N35">
        <v>20.29</v>
      </c>
      <c r="O35">
        <v>0</v>
      </c>
      <c r="P35">
        <v>0</v>
      </c>
      <c r="Q35">
        <v>3.8</v>
      </c>
      <c r="R35">
        <v>0</v>
      </c>
      <c r="S35">
        <v>0</v>
      </c>
      <c r="T35">
        <f t="shared" si="2"/>
        <v>2.9606027987082881</v>
      </c>
      <c r="U35">
        <f t="shared" si="3"/>
        <v>1.1728740581270183</v>
      </c>
    </row>
    <row r="36" spans="1:21">
      <c r="A36" t="s">
        <v>387</v>
      </c>
      <c r="B36" t="s">
        <v>502</v>
      </c>
      <c r="C36">
        <f>(G36*'Points System'!$E$6)+(H36*'Points System'!$E$2)+(I36*'Points System'!$E$3)+(J36*'Points System'!$E$7)+(K36*'Points System'!$E$8)+(L36*'Points System'!$E$10)+(M36*'Points System'!$E$9)+(N36*'Points System'!$E$4)+(O36*'Points System'!$E$12)+(P36*'Points System'!$E$17)+(Q36*'Points System'!$E$22)+(R36*'Points System'!$E$13)+(S36*'Points System'!$E$14)</f>
        <v>221.88</v>
      </c>
      <c r="D36">
        <f t="shared" si="0"/>
        <v>-0.59202942983450635</v>
      </c>
      <c r="E36">
        <f t="shared" si="1"/>
        <v>-2.2536400398470913</v>
      </c>
      <c r="F36">
        <v>6</v>
      </c>
      <c r="G36">
        <v>63.29</v>
      </c>
      <c r="H36">
        <v>3.75</v>
      </c>
      <c r="I36">
        <v>4.1399999999999997</v>
      </c>
      <c r="J36">
        <v>60.38</v>
      </c>
      <c r="K36">
        <v>28.63</v>
      </c>
      <c r="L36">
        <v>53.43</v>
      </c>
      <c r="M36">
        <v>27.71</v>
      </c>
      <c r="N36">
        <v>16.670000000000002</v>
      </c>
      <c r="O36">
        <v>0</v>
      </c>
      <c r="P36">
        <v>0</v>
      </c>
      <c r="Q36">
        <v>8.25</v>
      </c>
      <c r="R36">
        <v>0</v>
      </c>
      <c r="S36">
        <v>0</v>
      </c>
      <c r="T36">
        <f t="shared" si="2"/>
        <v>3.9404329277927004</v>
      </c>
      <c r="U36">
        <f t="shared" si="3"/>
        <v>1.2965713382840891</v>
      </c>
    </row>
    <row r="37" spans="1:21">
      <c r="A37" t="s">
        <v>406</v>
      </c>
      <c r="B37" t="s">
        <v>502</v>
      </c>
      <c r="C37">
        <f>(G37*'Points System'!$E$6)+(H37*'Points System'!$E$2)+(I37*'Points System'!$E$3)+(J37*'Points System'!$E$7)+(K37*'Points System'!$E$8)+(L37*'Points System'!$E$10)+(M37*'Points System'!$E$9)+(N37*'Points System'!$E$4)+(O37*'Points System'!$E$12)+(P37*'Points System'!$E$17)+(Q37*'Points System'!$E$22)+(R37*'Points System'!$E$13)+(S37*'Points System'!$E$14)</f>
        <v>214.38</v>
      </c>
      <c r="D37">
        <f t="shared" si="0"/>
        <v>-0.773410995347529</v>
      </c>
      <c r="E37">
        <f t="shared" si="1"/>
        <v>-2.4350216053601139</v>
      </c>
      <c r="F37">
        <v>3</v>
      </c>
      <c r="G37">
        <v>58.69</v>
      </c>
      <c r="H37">
        <v>2.75</v>
      </c>
      <c r="I37">
        <v>2.4300000000000002</v>
      </c>
      <c r="J37">
        <v>59.66</v>
      </c>
      <c r="K37">
        <v>17.22</v>
      </c>
      <c r="L37">
        <v>50.29</v>
      </c>
      <c r="M37">
        <v>21.29</v>
      </c>
      <c r="N37">
        <v>13.17</v>
      </c>
      <c r="O37">
        <v>0</v>
      </c>
      <c r="P37">
        <v>0</v>
      </c>
      <c r="Q37">
        <v>5.75</v>
      </c>
      <c r="R37">
        <v>0</v>
      </c>
      <c r="S37">
        <v>0</v>
      </c>
      <c r="T37">
        <f t="shared" si="2"/>
        <v>3.2647810529902879</v>
      </c>
      <c r="U37">
        <f t="shared" si="3"/>
        <v>1.1502811381836768</v>
      </c>
    </row>
    <row r="39" spans="1:21">
      <c r="A39" s="1" t="s">
        <v>615</v>
      </c>
    </row>
    <row r="40" spans="1:21">
      <c r="A40" s="5">
        <f>STDEV(LARGE($C$2:$C$37,{1,2,3,4,5,6,7,8,9,10,11,12,13,14,15,16,17,18,19,20,21,22,23,24,25,26,27,28}))</f>
        <v>41.349295772075159</v>
      </c>
    </row>
    <row r="41" spans="1:21">
      <c r="A41" s="4" t="s">
        <v>616</v>
      </c>
    </row>
    <row r="42" spans="1:21">
      <c r="A42" s="5">
        <f>AVERAGE(LARGE($C$2:$C$37,{1,2,3,4,5,6,7,8,9,10,11,12,13,14,15,16,17,18,19,20,21,22,23,24,25,26,27,28}))</f>
        <v>315.06642857142862</v>
      </c>
    </row>
    <row r="43" spans="1:21">
      <c r="A43" s="1" t="s">
        <v>617</v>
      </c>
    </row>
    <row r="44" spans="1:21">
      <c r="A44" s="5">
        <f>LARGE($E$2:$E$40,28)</f>
        <v>-1.6616106100125849</v>
      </c>
    </row>
  </sheetData>
  <autoFilter ref="A1:U1">
    <sortState ref="A2:U37">
      <sortCondition descending="1" ref="C1:C3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workbookViewId="0">
      <pane ySplit="1" topLeftCell="A2" activePane="bottomLeft" state="frozen"/>
      <selection pane="bottomLeft" activeCell="L15" sqref="L15"/>
    </sheetView>
  </sheetViews>
  <sheetFormatPr baseColWidth="10" defaultRowHeight="15" x14ac:dyDescent="0"/>
  <cols>
    <col min="1" max="1" width="18.1640625" bestFit="1" customWidth="1"/>
    <col min="2" max="2" width="7.33203125" bestFit="1" customWidth="1"/>
    <col min="3" max="3" width="7.83203125" bestFit="1" customWidth="1"/>
    <col min="4" max="4" width="9.1640625" bestFit="1" customWidth="1"/>
    <col min="5" max="5" width="8.6640625" bestFit="1" customWidth="1"/>
    <col min="6" max="6" width="7.5" bestFit="1" customWidth="1"/>
    <col min="7" max="7" width="12.6640625" bestFit="1" customWidth="1"/>
    <col min="8" max="8" width="8.5" bestFit="1" customWidth="1"/>
    <col min="9" max="9" width="9.83203125" bestFit="1" customWidth="1"/>
  </cols>
  <sheetData>
    <row r="1" spans="1:9">
      <c r="A1" s="1" t="str">
        <f>'C'!A1</f>
        <v>Name</v>
      </c>
      <c r="B1" s="1" t="str">
        <f>'C'!B1</f>
        <v>POS</v>
      </c>
      <c r="C1" s="1" t="str">
        <f>'C'!C1</f>
        <v>FPTS</v>
      </c>
      <c r="D1" s="1" t="str">
        <f>'C'!D1</f>
        <v>FVARz</v>
      </c>
      <c r="E1" s="1" t="s">
        <v>619</v>
      </c>
      <c r="F1" s="1" t="s">
        <v>638</v>
      </c>
      <c r="G1" s="1" t="s">
        <v>639</v>
      </c>
      <c r="H1" s="7" t="s">
        <v>641</v>
      </c>
      <c r="I1" s="7" t="s">
        <v>640</v>
      </c>
    </row>
    <row r="2" spans="1:9">
      <c r="A2" t="str">
        <f>SP!A2</f>
        <v>Clayton Kershaw</v>
      </c>
      <c r="B2" t="str">
        <f>SP!B2</f>
        <v>SP</v>
      </c>
      <c r="C2">
        <f>SP!C2</f>
        <v>703.80000000000018</v>
      </c>
      <c r="D2" s="3">
        <f>SP!D2</f>
        <v>4.380636350105366</v>
      </c>
      <c r="E2">
        <v>1</v>
      </c>
      <c r="F2">
        <v>2.25</v>
      </c>
      <c r="G2">
        <v>1</v>
      </c>
      <c r="H2">
        <f>F2-E2</f>
        <v>1.25</v>
      </c>
      <c r="I2">
        <f>G2-E2</f>
        <v>0</v>
      </c>
    </row>
    <row r="3" spans="1:9">
      <c r="A3" t="str">
        <f>OF!A2</f>
        <v>Mike Trout</v>
      </c>
      <c r="B3" t="str">
        <f>OF!B2</f>
        <v>OF</v>
      </c>
      <c r="C3">
        <f>OF!C2</f>
        <v>467.39</v>
      </c>
      <c r="D3" s="3">
        <f>OF!D2</f>
        <v>4.2236234915575412</v>
      </c>
      <c r="E3">
        <v>2</v>
      </c>
      <c r="F3">
        <v>3.04</v>
      </c>
      <c r="G3">
        <v>3</v>
      </c>
      <c r="H3">
        <f>F3-E3</f>
        <v>1.04</v>
      </c>
      <c r="I3">
        <f>G3-E3</f>
        <v>1</v>
      </c>
    </row>
    <row r="4" spans="1:9">
      <c r="A4" t="str">
        <f>OF!A3</f>
        <v>Bryce Harper</v>
      </c>
      <c r="B4" t="str">
        <f>OF!B3</f>
        <v>OF</v>
      </c>
      <c r="C4">
        <f>OF!C3</f>
        <v>452.39000000000004</v>
      </c>
      <c r="D4" s="3">
        <f>OF!D3</f>
        <v>3.9128801505071049</v>
      </c>
      <c r="E4">
        <v>3</v>
      </c>
      <c r="F4">
        <v>2.67</v>
      </c>
      <c r="G4">
        <v>2</v>
      </c>
      <c r="H4">
        <f>F4-E4</f>
        <v>-0.33000000000000007</v>
      </c>
      <c r="I4">
        <f>G4-E4</f>
        <v>-1</v>
      </c>
    </row>
    <row r="5" spans="1:9">
      <c r="A5" t="str">
        <f>SS!A2</f>
        <v>Carlos Correa</v>
      </c>
      <c r="B5" t="str">
        <f>SS!B2</f>
        <v>SS</v>
      </c>
      <c r="C5">
        <f>SS!C2</f>
        <v>389.49</v>
      </c>
      <c r="D5" s="3">
        <f>SS!D2</f>
        <v>3.8586000583433204</v>
      </c>
      <c r="E5">
        <v>4</v>
      </c>
      <c r="F5">
        <v>12.34</v>
      </c>
      <c r="G5">
        <v>8</v>
      </c>
      <c r="H5">
        <f>F5-E5</f>
        <v>8.34</v>
      </c>
      <c r="I5">
        <f>G5-E5</f>
        <v>4</v>
      </c>
    </row>
    <row r="6" spans="1:9">
      <c r="A6" t="str">
        <f>OF!A4</f>
        <v>Jose Bautista</v>
      </c>
      <c r="B6" t="str">
        <f>OF!B4</f>
        <v>OF</v>
      </c>
      <c r="C6">
        <f>OF!C4</f>
        <v>445.38000000000011</v>
      </c>
      <c r="D6" s="3">
        <f>OF!D4</f>
        <v>3.7676594291228689</v>
      </c>
      <c r="E6">
        <v>5</v>
      </c>
      <c r="F6">
        <v>16.899999999999999</v>
      </c>
      <c r="G6">
        <v>15</v>
      </c>
      <c r="H6">
        <f>F6-E6</f>
        <v>11.899999999999999</v>
      </c>
      <c r="I6">
        <f>G6-E6</f>
        <v>10</v>
      </c>
    </row>
    <row r="7" spans="1:9">
      <c r="A7" t="str">
        <f>'C'!A2</f>
        <v>Buster Posey</v>
      </c>
      <c r="B7" t="str">
        <f>'C'!B2</f>
        <v>C</v>
      </c>
      <c r="C7">
        <f>'C'!C2</f>
        <v>397.56</v>
      </c>
      <c r="D7" s="3">
        <f>'C'!D2</f>
        <v>3.6957096731027494</v>
      </c>
      <c r="E7">
        <v>6</v>
      </c>
      <c r="F7">
        <v>25.22</v>
      </c>
      <c r="G7">
        <v>25</v>
      </c>
      <c r="H7">
        <f>F7-E7</f>
        <v>19.22</v>
      </c>
      <c r="I7">
        <f>G7-E7</f>
        <v>19</v>
      </c>
    </row>
    <row r="8" spans="1:9">
      <c r="A8" t="str">
        <f>'2B'!A2</f>
        <v>Jose Altuve</v>
      </c>
      <c r="B8" t="str">
        <f>'2B'!B2</f>
        <v>2B</v>
      </c>
      <c r="C8">
        <f>'2B'!C2</f>
        <v>420.29999999999995</v>
      </c>
      <c r="D8" s="3">
        <f>'2B'!D2</f>
        <v>3.6799011183479564</v>
      </c>
      <c r="E8">
        <v>7</v>
      </c>
      <c r="F8">
        <v>20.88</v>
      </c>
      <c r="G8">
        <v>19</v>
      </c>
      <c r="H8">
        <f>F8-E8</f>
        <v>13.879999999999999</v>
      </c>
      <c r="I8">
        <f>G8-E8</f>
        <v>12</v>
      </c>
    </row>
    <row r="9" spans="1:9">
      <c r="A9" t="str">
        <f>OF!A5</f>
        <v>Mookie Betts</v>
      </c>
      <c r="B9" t="str">
        <f>OF!B5</f>
        <v>OF</v>
      </c>
      <c r="C9">
        <f>OF!C5</f>
        <v>432.62</v>
      </c>
      <c r="D9" s="3">
        <f>OF!D5</f>
        <v>3.5033204270026284</v>
      </c>
      <c r="E9">
        <v>8</v>
      </c>
      <c r="F9">
        <v>32.4</v>
      </c>
      <c r="G9">
        <v>31</v>
      </c>
      <c r="H9">
        <f>F9-E9</f>
        <v>24.4</v>
      </c>
      <c r="I9">
        <f>G9-E9</f>
        <v>23</v>
      </c>
    </row>
    <row r="10" spans="1:9">
      <c r="A10" t="str">
        <f>SP!A3</f>
        <v>Max Scherzer</v>
      </c>
      <c r="B10" t="str">
        <f>SP!B3</f>
        <v>SP</v>
      </c>
      <c r="C10">
        <f>SP!C3</f>
        <v>631.69999999999982</v>
      </c>
      <c r="D10" s="3">
        <f>SP!D3</f>
        <v>3.4904086637483704</v>
      </c>
      <c r="E10">
        <v>9</v>
      </c>
      <c r="F10">
        <v>8.2100000000000009</v>
      </c>
      <c r="G10">
        <v>7</v>
      </c>
      <c r="H10">
        <f>F10-E10</f>
        <v>-0.78999999999999915</v>
      </c>
      <c r="I10">
        <f>G10-E10</f>
        <v>-2</v>
      </c>
    </row>
    <row r="11" spans="1:9">
      <c r="A11" t="str">
        <f>OF!A6</f>
        <v>Andrew McCutchen</v>
      </c>
      <c r="B11" t="str">
        <f>OF!B6</f>
        <v>OF</v>
      </c>
      <c r="C11">
        <f>OF!C6</f>
        <v>428.6400000000001</v>
      </c>
      <c r="D11" s="3">
        <f>OF!D6</f>
        <v>3.4208698605105807</v>
      </c>
      <c r="E11">
        <v>10</v>
      </c>
      <c r="F11">
        <v>18.43</v>
      </c>
      <c r="G11">
        <v>16</v>
      </c>
      <c r="H11">
        <f>F11-E11</f>
        <v>8.43</v>
      </c>
      <c r="I11">
        <f>G11-E11</f>
        <v>6</v>
      </c>
    </row>
    <row r="12" spans="1:9">
      <c r="A12" t="str">
        <f>RP!A2</f>
        <v>Kenley Jansen</v>
      </c>
      <c r="B12" t="str">
        <f>RP!B2</f>
        <v>RP</v>
      </c>
      <c r="C12">
        <f>RP!C2</f>
        <v>382.18999999999994</v>
      </c>
      <c r="D12" s="3">
        <f>RP!D2</f>
        <v>3.2849410724845134</v>
      </c>
      <c r="E12">
        <v>11</v>
      </c>
      <c r="F12">
        <v>64.42</v>
      </c>
      <c r="G12">
        <v>64</v>
      </c>
      <c r="H12">
        <f>F12-E12</f>
        <v>53.42</v>
      </c>
      <c r="I12">
        <f>G12-E12</f>
        <v>53</v>
      </c>
    </row>
    <row r="13" spans="1:9">
      <c r="A13" t="str">
        <f>'1B'!A2</f>
        <v>Paul Goldschmidt</v>
      </c>
      <c r="B13" t="str">
        <f>'1B'!B2</f>
        <v>1B</v>
      </c>
      <c r="C13">
        <f>'1B'!C2</f>
        <v>469.57999999999976</v>
      </c>
      <c r="D13" s="3">
        <f>'1B'!D2</f>
        <v>3.2756078441025736</v>
      </c>
      <c r="E13">
        <v>12</v>
      </c>
      <c r="F13">
        <v>4.54</v>
      </c>
      <c r="G13">
        <v>4</v>
      </c>
      <c r="H13">
        <f>F13-E13</f>
        <v>-7.46</v>
      </c>
      <c r="I13">
        <f>G13-E13</f>
        <v>-8</v>
      </c>
    </row>
    <row r="14" spans="1:9">
      <c r="A14" t="str">
        <f>SP!A4</f>
        <v>Chris Sale</v>
      </c>
      <c r="B14" t="str">
        <f>SP!B4</f>
        <v>SP</v>
      </c>
      <c r="C14">
        <f>SP!C4</f>
        <v>602.65000000000009</v>
      </c>
      <c r="D14" s="3">
        <f>SP!D4</f>
        <v>3.1317246930317224</v>
      </c>
      <c r="E14">
        <v>13</v>
      </c>
      <c r="F14">
        <v>16.420000000000002</v>
      </c>
      <c r="G14">
        <v>14</v>
      </c>
      <c r="H14">
        <f>F14-E14</f>
        <v>3.4200000000000017</v>
      </c>
      <c r="I14">
        <f>G14-E14</f>
        <v>1</v>
      </c>
    </row>
    <row r="15" spans="1:9">
      <c r="A15" t="str">
        <f>RP!A3</f>
        <v>Craig Kimbrel</v>
      </c>
      <c r="B15" t="str">
        <f>RP!B3</f>
        <v>RP</v>
      </c>
      <c r="C15">
        <f>RP!C3</f>
        <v>374.40000000000003</v>
      </c>
      <c r="D15" s="3">
        <f>RP!D3</f>
        <v>3.0965460864383227</v>
      </c>
      <c r="E15">
        <v>14</v>
      </c>
      <c r="F15">
        <v>75.61</v>
      </c>
      <c r="G15">
        <v>75</v>
      </c>
      <c r="H15">
        <f>F15-E15</f>
        <v>61.61</v>
      </c>
      <c r="I15">
        <f>G15-E15</f>
        <v>61</v>
      </c>
    </row>
    <row r="16" spans="1:9">
      <c r="A16" t="str">
        <f>'3B'!A2</f>
        <v>Josh Donaldson</v>
      </c>
      <c r="B16" t="str">
        <f>'3B'!B2</f>
        <v>3B</v>
      </c>
      <c r="C16">
        <f>'3B'!C2</f>
        <v>447.22000000000014</v>
      </c>
      <c r="D16" s="3">
        <f>'3B'!D2</f>
        <v>3.0582071044239107</v>
      </c>
      <c r="E16">
        <v>15</v>
      </c>
      <c r="F16">
        <v>8.09</v>
      </c>
      <c r="G16">
        <v>6</v>
      </c>
      <c r="H16">
        <f>F16-E16</f>
        <v>-6.91</v>
      </c>
      <c r="I16">
        <f>G16-E16</f>
        <v>-9</v>
      </c>
    </row>
    <row r="17" spans="1:9">
      <c r="A17" t="str">
        <f>'3B'!A3</f>
        <v>Manny Machado</v>
      </c>
      <c r="B17" t="str">
        <f>'3B'!B3</f>
        <v>3B</v>
      </c>
      <c r="C17">
        <f>'3B'!C3</f>
        <v>443.81000000000006</v>
      </c>
      <c r="D17" s="3">
        <f>'3B'!D3</f>
        <v>2.9933008604076932</v>
      </c>
      <c r="E17">
        <v>16</v>
      </c>
      <c r="F17">
        <v>18.989999999999998</v>
      </c>
      <c r="G17">
        <v>17</v>
      </c>
      <c r="H17">
        <f>F17-E17</f>
        <v>2.9899999999999984</v>
      </c>
      <c r="I17">
        <f>G17-E17</f>
        <v>1</v>
      </c>
    </row>
    <row r="18" spans="1:9">
      <c r="A18" t="str">
        <f>'1B'!A3</f>
        <v>Miguel Cabrera</v>
      </c>
      <c r="B18" t="str">
        <f>'1B'!B3</f>
        <v>1B</v>
      </c>
      <c r="C18">
        <f>'1B'!C3</f>
        <v>449.88000000000011</v>
      </c>
      <c r="D18" s="3">
        <f>'1B'!D3</f>
        <v>2.9426555994876429</v>
      </c>
      <c r="E18">
        <v>17</v>
      </c>
      <c r="F18">
        <v>15.59</v>
      </c>
      <c r="G18">
        <v>13</v>
      </c>
      <c r="H18">
        <f>F18-E18</f>
        <v>-1.4100000000000001</v>
      </c>
      <c r="I18">
        <f>G18-E18</f>
        <v>-4</v>
      </c>
    </row>
    <row r="19" spans="1:9">
      <c r="A19" t="str">
        <f>SP!A5</f>
        <v>Madison Bumgarner</v>
      </c>
      <c r="B19" t="str">
        <f>SP!B5</f>
        <v>SP</v>
      </c>
      <c r="C19">
        <f>SP!C5</f>
        <v>586.53</v>
      </c>
      <c r="D19" s="3">
        <f>SP!D5</f>
        <v>2.9326890438767323</v>
      </c>
      <c r="E19">
        <v>18</v>
      </c>
      <c r="F19">
        <v>12.94</v>
      </c>
      <c r="G19">
        <v>9</v>
      </c>
      <c r="H19">
        <f>F19-E19</f>
        <v>-5.0600000000000005</v>
      </c>
      <c r="I19">
        <f>G19-E19</f>
        <v>-9</v>
      </c>
    </row>
    <row r="20" spans="1:9">
      <c r="A20" t="str">
        <f>'1B'!A4</f>
        <v>Anthony Rizzo</v>
      </c>
      <c r="B20" t="str">
        <f>'1B'!B4</f>
        <v>1B</v>
      </c>
      <c r="C20">
        <f>'1B'!C4</f>
        <v>448.94000000000005</v>
      </c>
      <c r="D20" s="3">
        <f>'1B'!D4</f>
        <v>2.9267685380694672</v>
      </c>
      <c r="E20">
        <v>19</v>
      </c>
      <c r="F20">
        <v>13.28</v>
      </c>
      <c r="G20">
        <v>10</v>
      </c>
      <c r="H20">
        <f>F20-E20</f>
        <v>-5.7200000000000006</v>
      </c>
      <c r="I20">
        <f>G20-E20</f>
        <v>-9</v>
      </c>
    </row>
    <row r="21" spans="1:9">
      <c r="A21" t="str">
        <f>RP!A4</f>
        <v>Mark Melancon</v>
      </c>
      <c r="B21" t="str">
        <f>RP!B4</f>
        <v>RP</v>
      </c>
      <c r="C21">
        <f>RP!C4</f>
        <v>367.26000000000005</v>
      </c>
      <c r="D21" s="3">
        <f>RP!D4</f>
        <v>2.9238708360699253</v>
      </c>
      <c r="E21">
        <v>20</v>
      </c>
      <c r="F21">
        <v>110.27</v>
      </c>
      <c r="G21">
        <v>107</v>
      </c>
      <c r="H21">
        <f>F21-E21</f>
        <v>90.27</v>
      </c>
      <c r="I21">
        <f>G21-E21</f>
        <v>87</v>
      </c>
    </row>
    <row r="22" spans="1:9">
      <c r="A22" t="str">
        <f>RP!A5</f>
        <v>Aroldis Chapman</v>
      </c>
      <c r="B22" t="str">
        <f>RP!B5</f>
        <v>RP</v>
      </c>
      <c r="C22">
        <f>RP!C5</f>
        <v>365.60999999999996</v>
      </c>
      <c r="D22" s="3">
        <f>RP!D5</f>
        <v>2.8839668916570584</v>
      </c>
      <c r="E22">
        <v>21</v>
      </c>
      <c r="F22">
        <v>126.04</v>
      </c>
      <c r="G22">
        <v>119</v>
      </c>
      <c r="H22">
        <f>F22-E22</f>
        <v>105.04</v>
      </c>
      <c r="I22">
        <f>G22-E22</f>
        <v>98</v>
      </c>
    </row>
    <row r="23" spans="1:9">
      <c r="A23" t="str">
        <f>SP!A6</f>
        <v>Jake Arrieta</v>
      </c>
      <c r="B23" t="str">
        <f>SP!B6</f>
        <v>SP</v>
      </c>
      <c r="C23">
        <f>SP!C6</f>
        <v>580.99</v>
      </c>
      <c r="D23" s="3">
        <f>SP!D6</f>
        <v>2.8642859733855017</v>
      </c>
      <c r="E23">
        <v>22</v>
      </c>
      <c r="F23">
        <v>7.81</v>
      </c>
      <c r="G23">
        <v>5</v>
      </c>
      <c r="H23">
        <f>F23-E23</f>
        <v>-14.190000000000001</v>
      </c>
      <c r="I23">
        <f>G23-E23</f>
        <v>-17</v>
      </c>
    </row>
    <row r="24" spans="1:9">
      <c r="A24" t="str">
        <f>SP!A7</f>
        <v>David Price</v>
      </c>
      <c r="B24" t="str">
        <f>SP!B7</f>
        <v>SP</v>
      </c>
      <c r="C24">
        <f>SP!C7</f>
        <v>580.55999999999995</v>
      </c>
      <c r="D24" s="3">
        <f>SP!D7</f>
        <v>2.8589767097914165</v>
      </c>
      <c r="E24">
        <v>23</v>
      </c>
      <c r="F24">
        <v>20.98</v>
      </c>
      <c r="G24">
        <v>20</v>
      </c>
      <c r="H24">
        <f>F24-E24</f>
        <v>-2.0199999999999996</v>
      </c>
      <c r="I24">
        <f>G24-E24</f>
        <v>-3</v>
      </c>
    </row>
    <row r="25" spans="1:9">
      <c r="A25" t="str">
        <f>RP!A6</f>
        <v>Jeurys Familia</v>
      </c>
      <c r="B25" t="str">
        <f>RP!B6</f>
        <v>RP</v>
      </c>
      <c r="C25">
        <f>RP!C6</f>
        <v>363.34000000000003</v>
      </c>
      <c r="D25" s="3">
        <f>RP!D6</f>
        <v>2.829068737828452</v>
      </c>
      <c r="E25">
        <v>24</v>
      </c>
      <c r="F25">
        <v>92.32</v>
      </c>
      <c r="G25">
        <v>90</v>
      </c>
      <c r="H25">
        <f>F25-E25</f>
        <v>68.319999999999993</v>
      </c>
      <c r="I25">
        <f>G25-E25</f>
        <v>66</v>
      </c>
    </row>
    <row r="26" spans="1:9">
      <c r="A26" t="str">
        <f>RP!A7</f>
        <v>Trevor Rosenthal</v>
      </c>
      <c r="B26" t="str">
        <f>RP!B7</f>
        <v>RP</v>
      </c>
      <c r="C26">
        <f>RP!C7</f>
        <v>358.00000000000006</v>
      </c>
      <c r="D26" s="3">
        <f>RP!D7</f>
        <v>2.6999250631831808</v>
      </c>
      <c r="E26">
        <v>25</v>
      </c>
      <c r="F26">
        <v>93.5</v>
      </c>
      <c r="G26">
        <v>91</v>
      </c>
      <c r="H26">
        <f>F26-E26</f>
        <v>68.5</v>
      </c>
      <c r="I26">
        <f>G26-E26</f>
        <v>66</v>
      </c>
    </row>
    <row r="27" spans="1:9">
      <c r="A27" t="str">
        <f>'3B'!A4</f>
        <v>Nolan Arenado</v>
      </c>
      <c r="B27" t="str">
        <f>'3B'!B4</f>
        <v>3B</v>
      </c>
      <c r="C27">
        <f>'3B'!C4</f>
        <v>426.53000000000009</v>
      </c>
      <c r="D27" s="3">
        <f>'3B'!D4</f>
        <v>2.664391799821118</v>
      </c>
      <c r="E27">
        <v>26</v>
      </c>
      <c r="F27">
        <v>21.89</v>
      </c>
      <c r="G27">
        <v>21</v>
      </c>
      <c r="H27">
        <f>F27-E27</f>
        <v>-4.1099999999999994</v>
      </c>
      <c r="I27">
        <f>G27-E27</f>
        <v>-5</v>
      </c>
    </row>
    <row r="28" spans="1:9">
      <c r="A28" t="str">
        <f>'1B'!A5</f>
        <v>Edwin Encarnacion</v>
      </c>
      <c r="B28" t="str">
        <f>'1B'!B5</f>
        <v>1B</v>
      </c>
      <c r="C28">
        <f>'1B'!C5</f>
        <v>433.37999999999994</v>
      </c>
      <c r="D28" s="3">
        <f>'1B'!D5</f>
        <v>2.6637869682111708</v>
      </c>
      <c r="E28">
        <v>27</v>
      </c>
      <c r="F28">
        <v>24.16</v>
      </c>
      <c r="G28">
        <v>23</v>
      </c>
      <c r="H28">
        <f>F28-E28</f>
        <v>-2.84</v>
      </c>
      <c r="I28">
        <f>G28-E28</f>
        <v>-4</v>
      </c>
    </row>
    <row r="29" spans="1:9">
      <c r="A29" t="str">
        <f>SP!A8</f>
        <v>Corey Kluber</v>
      </c>
      <c r="B29" t="str">
        <f>SP!B8</f>
        <v>SP</v>
      </c>
      <c r="C29">
        <f>SP!C8</f>
        <v>563.92999999999995</v>
      </c>
      <c r="D29" s="3">
        <f>SP!D8</f>
        <v>2.6536440270713504</v>
      </c>
      <c r="E29">
        <v>28</v>
      </c>
      <c r="F29">
        <v>27.48</v>
      </c>
      <c r="G29">
        <v>27</v>
      </c>
      <c r="H29">
        <f>F29-E29</f>
        <v>-0.51999999999999957</v>
      </c>
      <c r="I29">
        <f>G29-E29</f>
        <v>-1</v>
      </c>
    </row>
    <row r="30" spans="1:9">
      <c r="A30" t="str">
        <f>'2B'!A3</f>
        <v>Robinson Cano</v>
      </c>
      <c r="B30" t="str">
        <f>'2B'!B3</f>
        <v>2B</v>
      </c>
      <c r="C30">
        <f>'2B'!C3</f>
        <v>383.47</v>
      </c>
      <c r="D30" s="3">
        <f>'2B'!D3</f>
        <v>2.6401561379969403</v>
      </c>
      <c r="E30">
        <v>29</v>
      </c>
      <c r="F30">
        <v>62.38</v>
      </c>
      <c r="G30">
        <v>60</v>
      </c>
      <c r="H30">
        <f>F30-E30</f>
        <v>33.380000000000003</v>
      </c>
      <c r="I30">
        <f>G30-E30</f>
        <v>31</v>
      </c>
    </row>
    <row r="31" spans="1:9">
      <c r="A31" t="str">
        <f>OF!A7</f>
        <v>A.J. Pollock</v>
      </c>
      <c r="B31" t="str">
        <f>OF!B7</f>
        <v>OF</v>
      </c>
      <c r="C31">
        <f>OF!C7</f>
        <v>387.29999999999995</v>
      </c>
      <c r="D31" s="3">
        <f>OF!D7</f>
        <v>2.5644612125755728</v>
      </c>
      <c r="E31">
        <v>30</v>
      </c>
      <c r="F31">
        <v>29.57</v>
      </c>
      <c r="G31">
        <v>28</v>
      </c>
      <c r="H31">
        <f>F31-E31</f>
        <v>-0.42999999999999972</v>
      </c>
      <c r="I31">
        <f>G31-E31</f>
        <v>-2</v>
      </c>
    </row>
    <row r="32" spans="1:9">
      <c r="A32" t="str">
        <f>RP!A8</f>
        <v>Zach Britton</v>
      </c>
      <c r="B32" t="str">
        <f>RP!B8</f>
        <v>RP</v>
      </c>
      <c r="C32">
        <f>RP!C8</f>
        <v>351.99</v>
      </c>
      <c r="D32" s="3">
        <f>RP!D8</f>
        <v>2.5545779686854106</v>
      </c>
      <c r="E32">
        <v>31</v>
      </c>
      <c r="F32">
        <v>106.03</v>
      </c>
      <c r="G32">
        <v>100</v>
      </c>
      <c r="H32">
        <f>F32-E32</f>
        <v>75.03</v>
      </c>
      <c r="I32">
        <f>G32-E32</f>
        <v>69</v>
      </c>
    </row>
    <row r="33" spans="1:9">
      <c r="A33" t="str">
        <f>SP!A9</f>
        <v>Stephen Strasburg</v>
      </c>
      <c r="B33" t="str">
        <f>SP!B9</f>
        <v>SP</v>
      </c>
      <c r="C33">
        <f>SP!C9</f>
        <v>547.95999999999992</v>
      </c>
      <c r="D33" s="3">
        <f>SP!D9</f>
        <v>2.4564604466119722</v>
      </c>
      <c r="E33">
        <v>32</v>
      </c>
      <c r="F33">
        <v>34.65</v>
      </c>
      <c r="G33">
        <v>33</v>
      </c>
      <c r="H33">
        <f>F33-E33</f>
        <v>2.6499999999999986</v>
      </c>
      <c r="I33">
        <f>G33-E33</f>
        <v>1</v>
      </c>
    </row>
    <row r="34" spans="1:9">
      <c r="A34" t="str">
        <f>'2B'!A4</f>
        <v>Ian Kinsler</v>
      </c>
      <c r="B34" t="str">
        <f>'2B'!B4</f>
        <v>2B</v>
      </c>
      <c r="C34">
        <f>'2B'!C4</f>
        <v>376.9500000000001</v>
      </c>
      <c r="D34" s="3">
        <f>'2B'!D4</f>
        <v>2.4560905047661894</v>
      </c>
      <c r="E34">
        <v>33</v>
      </c>
      <c r="F34">
        <v>104.68</v>
      </c>
      <c r="G34">
        <v>98</v>
      </c>
      <c r="H34">
        <f>F34-E34</f>
        <v>71.680000000000007</v>
      </c>
      <c r="I34">
        <f>G34-E34</f>
        <v>65</v>
      </c>
    </row>
    <row r="35" spans="1:9">
      <c r="A35" t="str">
        <f>OF!A8</f>
        <v>Giancarlo Stanton</v>
      </c>
      <c r="B35" t="str">
        <f>OF!B8</f>
        <v>OF</v>
      </c>
      <c r="C35">
        <f>OF!C8</f>
        <v>380.64999999999992</v>
      </c>
      <c r="D35" s="3">
        <f>OF!D8</f>
        <v>2.4266983313765449</v>
      </c>
      <c r="E35">
        <v>34</v>
      </c>
      <c r="F35">
        <v>13.85</v>
      </c>
      <c r="G35">
        <v>11</v>
      </c>
      <c r="H35">
        <f>F35-E35</f>
        <v>-20.149999999999999</v>
      </c>
      <c r="I35">
        <f>G35-E35</f>
        <v>-23</v>
      </c>
    </row>
    <row r="36" spans="1:9">
      <c r="A36" t="str">
        <f>RP!A9</f>
        <v>David Robertson</v>
      </c>
      <c r="B36" t="str">
        <f>RP!B9</f>
        <v>RP</v>
      </c>
      <c r="C36">
        <f>RP!C9</f>
        <v>346.44000000000005</v>
      </c>
      <c r="D36" s="3">
        <f>RP!D9</f>
        <v>2.4203556102057751</v>
      </c>
      <c r="E36">
        <v>35</v>
      </c>
      <c r="F36">
        <v>135.52000000000001</v>
      </c>
      <c r="G36">
        <v>132</v>
      </c>
      <c r="H36">
        <f>F36-E36</f>
        <v>100.52000000000001</v>
      </c>
      <c r="I36">
        <f>G36-E36</f>
        <v>97</v>
      </c>
    </row>
    <row r="37" spans="1:9">
      <c r="A37" t="str">
        <f>SP!A10</f>
        <v>Zack Greinke</v>
      </c>
      <c r="B37" t="str">
        <f>SP!B10</f>
        <v>SP</v>
      </c>
      <c r="C37">
        <f>SP!C10</f>
        <v>542.97</v>
      </c>
      <c r="D37" s="3">
        <f>SP!D10</f>
        <v>2.3948482946713163</v>
      </c>
      <c r="E37">
        <v>36</v>
      </c>
      <c r="F37">
        <v>14.46</v>
      </c>
      <c r="G37">
        <v>12</v>
      </c>
      <c r="H37">
        <f>F37-E37</f>
        <v>-21.54</v>
      </c>
      <c r="I37">
        <f>G37-E37</f>
        <v>-24</v>
      </c>
    </row>
    <row r="38" spans="1:9">
      <c r="A38" t="str">
        <f>RP!A10</f>
        <v>Cody Allen</v>
      </c>
      <c r="B38" t="str">
        <f>RP!B10</f>
        <v>RP</v>
      </c>
      <c r="C38">
        <f>RP!C10</f>
        <v>344.37000000000006</v>
      </c>
      <c r="D38" s="3">
        <f>RP!D10</f>
        <v>2.3702942981241808</v>
      </c>
      <c r="E38">
        <v>37</v>
      </c>
      <c r="F38">
        <v>129.91</v>
      </c>
      <c r="G38">
        <v>123</v>
      </c>
      <c r="H38">
        <f>F38-E38</f>
        <v>92.91</v>
      </c>
      <c r="I38">
        <f>G38-E38</f>
        <v>86</v>
      </c>
    </row>
    <row r="39" spans="1:9">
      <c r="A39" t="str">
        <f>OF!A9</f>
        <v>Jason Heyward</v>
      </c>
      <c r="B39" t="str">
        <f>OF!B9</f>
        <v>OF</v>
      </c>
      <c r="C39">
        <f>OF!C9</f>
        <v>374.03000000000003</v>
      </c>
      <c r="D39" s="3">
        <f>OF!D9</f>
        <v>2.2895569368596211</v>
      </c>
      <c r="E39">
        <v>38</v>
      </c>
      <c r="F39">
        <v>85.15</v>
      </c>
      <c r="G39">
        <v>82</v>
      </c>
      <c r="H39">
        <f>F39-E39</f>
        <v>47.150000000000006</v>
      </c>
      <c r="I39">
        <f>G39-E39</f>
        <v>44</v>
      </c>
    </row>
    <row r="40" spans="1:9">
      <c r="A40" t="str">
        <f>SP!A11</f>
        <v>Felix Hernandez</v>
      </c>
      <c r="B40" t="str">
        <f>SP!B11</f>
        <v>SP</v>
      </c>
      <c r="C40">
        <f>SP!C11</f>
        <v>533.68000000000018</v>
      </c>
      <c r="D40" s="3">
        <f>SP!D11</f>
        <v>2.2801435067898144</v>
      </c>
      <c r="E40">
        <v>39</v>
      </c>
      <c r="F40">
        <v>25</v>
      </c>
      <c r="G40">
        <v>24</v>
      </c>
      <c r="H40">
        <f>F40-E40</f>
        <v>-14</v>
      </c>
      <c r="I40">
        <f>G40-E40</f>
        <v>-15</v>
      </c>
    </row>
    <row r="41" spans="1:9">
      <c r="A41" t="str">
        <f>'1B'!A6</f>
        <v>Albert Pujols</v>
      </c>
      <c r="B41" t="str">
        <f>'1B'!B6</f>
        <v>1B</v>
      </c>
      <c r="C41">
        <f>'1B'!C6</f>
        <v>410.55999999999995</v>
      </c>
      <c r="D41" s="3">
        <f>'1B'!D6</f>
        <v>2.2781032005912296</v>
      </c>
      <c r="E41">
        <v>40</v>
      </c>
      <c r="F41">
        <v>75.31</v>
      </c>
      <c r="G41">
        <v>74</v>
      </c>
      <c r="H41">
        <f>F41-E41</f>
        <v>35.31</v>
      </c>
      <c r="I41">
        <f>G41-E41</f>
        <v>34</v>
      </c>
    </row>
    <row r="42" spans="1:9">
      <c r="A42" t="str">
        <f>'1B'!A7</f>
        <v>Joey Votto</v>
      </c>
      <c r="B42" t="str">
        <f>'1B'!B7</f>
        <v>1B</v>
      </c>
      <c r="C42">
        <f>'1B'!C7</f>
        <v>410.48999999999995</v>
      </c>
      <c r="D42" s="3">
        <f>'1B'!D7</f>
        <v>2.276920121549451</v>
      </c>
      <c r="E42">
        <v>41</v>
      </c>
      <c r="F42">
        <v>33.39</v>
      </c>
      <c r="G42">
        <v>32</v>
      </c>
      <c r="H42">
        <f>F42-E42</f>
        <v>-7.6099999999999994</v>
      </c>
      <c r="I42">
        <f>G42-E42</f>
        <v>-9</v>
      </c>
    </row>
    <row r="43" spans="1:9">
      <c r="A43" t="str">
        <f>'1B'!A8</f>
        <v>Jose Abreu</v>
      </c>
      <c r="B43" t="str">
        <f>'1B'!B8</f>
        <v>1B</v>
      </c>
      <c r="C43">
        <f>'1B'!C8</f>
        <v>408.71</v>
      </c>
      <c r="D43" s="3">
        <f>'1B'!D8</f>
        <v>2.2468361116299294</v>
      </c>
      <c r="E43">
        <v>42</v>
      </c>
      <c r="F43">
        <v>30.85</v>
      </c>
      <c r="G43">
        <v>30</v>
      </c>
      <c r="H43">
        <f>F43-E43</f>
        <v>-11.149999999999999</v>
      </c>
      <c r="I43">
        <f>G43-E43</f>
        <v>-12</v>
      </c>
    </row>
    <row r="44" spans="1:9">
      <c r="A44" t="str">
        <f>RP!A11</f>
        <v>Wade Davis</v>
      </c>
      <c r="B44" t="str">
        <f>RP!B11</f>
        <v>RP</v>
      </c>
      <c r="C44">
        <f>RP!C11</f>
        <v>337.47</v>
      </c>
      <c r="D44" s="3">
        <f>RP!D11</f>
        <v>2.2034232578521991</v>
      </c>
      <c r="E44">
        <v>43</v>
      </c>
      <c r="F44">
        <v>72.38</v>
      </c>
      <c r="G44">
        <v>71</v>
      </c>
      <c r="H44">
        <f>F44-E44</f>
        <v>29.379999999999995</v>
      </c>
      <c r="I44">
        <f>G44-E44</f>
        <v>28</v>
      </c>
    </row>
    <row r="45" spans="1:9">
      <c r="A45" t="str">
        <f>OF!A10</f>
        <v>Adam Jones</v>
      </c>
      <c r="B45" t="str">
        <f>OF!B10</f>
        <v>OF</v>
      </c>
      <c r="C45">
        <f>OF!C10</f>
        <v>369.11999999999995</v>
      </c>
      <c r="D45" s="3">
        <f>OF!D10</f>
        <v>2.1878402832224428</v>
      </c>
      <c r="E45">
        <v>44</v>
      </c>
      <c r="F45">
        <v>57.26</v>
      </c>
      <c r="G45">
        <v>55</v>
      </c>
      <c r="H45">
        <f>F45-E45</f>
        <v>13.259999999999998</v>
      </c>
      <c r="I45">
        <f>G45-E45</f>
        <v>11</v>
      </c>
    </row>
    <row r="46" spans="1:9">
      <c r="A46" t="str">
        <f>OF!A11</f>
        <v>Michael Brantley</v>
      </c>
      <c r="B46" t="str">
        <f>OF!B11</f>
        <v>OF</v>
      </c>
      <c r="C46">
        <f>OF!C11</f>
        <v>368.77</v>
      </c>
      <c r="D46" s="3">
        <f>OF!D11</f>
        <v>2.1805896052646001</v>
      </c>
      <c r="E46">
        <v>45</v>
      </c>
      <c r="F46">
        <v>99.94</v>
      </c>
      <c r="G46">
        <v>97</v>
      </c>
      <c r="H46">
        <f>F46-E46</f>
        <v>54.94</v>
      </c>
      <c r="I46">
        <f>G46-E46</f>
        <v>52</v>
      </c>
    </row>
    <row r="47" spans="1:9">
      <c r="A47" t="str">
        <f>OF!A12</f>
        <v>Charlie Blackmon</v>
      </c>
      <c r="B47" t="str">
        <f>OF!B12</f>
        <v>OF</v>
      </c>
      <c r="C47">
        <f>OF!C12</f>
        <v>367.68000000000006</v>
      </c>
      <c r="D47" s="3">
        <f>OF!D12</f>
        <v>2.1580089224816033</v>
      </c>
      <c r="E47">
        <v>46</v>
      </c>
      <c r="F47">
        <v>66.78</v>
      </c>
      <c r="G47">
        <v>65</v>
      </c>
      <c r="H47">
        <f>F47-E47</f>
        <v>20.78</v>
      </c>
      <c r="I47">
        <f>G47-E47</f>
        <v>19</v>
      </c>
    </row>
    <row r="48" spans="1:9">
      <c r="A48" t="str">
        <f>'1B'!A9</f>
        <v>Prince Fielder</v>
      </c>
      <c r="B48" t="str">
        <f>'1B'!B9</f>
        <v>1B</v>
      </c>
      <c r="C48">
        <f>'1B'!C9</f>
        <v>403.26</v>
      </c>
      <c r="D48" s="3">
        <f>'1B'!D9</f>
        <v>2.1547249576628533</v>
      </c>
      <c r="E48">
        <v>47</v>
      </c>
      <c r="F48">
        <v>111.69</v>
      </c>
      <c r="G48">
        <v>108</v>
      </c>
      <c r="H48">
        <f>F48-E48</f>
        <v>64.69</v>
      </c>
      <c r="I48">
        <f>G48-E48</f>
        <v>61</v>
      </c>
    </row>
    <row r="49" spans="1:9">
      <c r="A49" t="str">
        <f>SP!A12</f>
        <v>Dallas Keuchel</v>
      </c>
      <c r="B49" t="str">
        <f>SP!B12</f>
        <v>SP</v>
      </c>
      <c r="C49">
        <f>SP!C12</f>
        <v>522.62999999999988</v>
      </c>
      <c r="D49" s="3">
        <f>SP!D12</f>
        <v>2.1437077795464714</v>
      </c>
      <c r="E49">
        <v>48</v>
      </c>
      <c r="F49">
        <v>19.68</v>
      </c>
      <c r="G49">
        <v>18</v>
      </c>
      <c r="H49">
        <f>F49-E49</f>
        <v>-28.32</v>
      </c>
      <c r="I49">
        <f>G49-E49</f>
        <v>-30</v>
      </c>
    </row>
    <row r="50" spans="1:9">
      <c r="A50" t="str">
        <f>SP!A13</f>
        <v>Jacob deGrom</v>
      </c>
      <c r="B50" t="str">
        <f>SP!B13</f>
        <v>SP</v>
      </c>
      <c r="C50">
        <f>SP!C13</f>
        <v>516.8399999999998</v>
      </c>
      <c r="D50" s="3">
        <f>SP!D13</f>
        <v>2.0722179278958883</v>
      </c>
      <c r="E50">
        <v>49</v>
      </c>
      <c r="F50">
        <v>23.87</v>
      </c>
      <c r="G50">
        <v>22</v>
      </c>
      <c r="H50">
        <f>F50-E50</f>
        <v>-25.13</v>
      </c>
      <c r="I50">
        <f>G50-E50</f>
        <v>-27</v>
      </c>
    </row>
    <row r="51" spans="1:9">
      <c r="A51" t="str">
        <f>SS!A3</f>
        <v>Xander Bogaerts</v>
      </c>
      <c r="B51" t="str">
        <f>SS!B3</f>
        <v>SS</v>
      </c>
      <c r="C51">
        <f>SS!C3</f>
        <v>332.23999999999995</v>
      </c>
      <c r="D51" s="3">
        <f>SS!D3</f>
        <v>2.0471621465749306</v>
      </c>
      <c r="E51">
        <v>50</v>
      </c>
      <c r="F51">
        <v>71.38</v>
      </c>
      <c r="G51">
        <v>68</v>
      </c>
      <c r="H51">
        <f>F51-E51</f>
        <v>21.379999999999995</v>
      </c>
      <c r="I51">
        <f>G51-E51</f>
        <v>18</v>
      </c>
    </row>
    <row r="52" spans="1:9">
      <c r="A52" t="str">
        <f>RP!A12</f>
        <v>Hector Rondon</v>
      </c>
      <c r="B52" t="str">
        <f>RP!B12</f>
        <v>RP</v>
      </c>
      <c r="C52">
        <f>RP!C12</f>
        <v>330.30000000000007</v>
      </c>
      <c r="D52" s="3">
        <f>RP!D12</f>
        <v>2.0300224812217507</v>
      </c>
      <c r="E52">
        <v>51</v>
      </c>
      <c r="F52">
        <v>135.38</v>
      </c>
      <c r="G52">
        <v>131</v>
      </c>
      <c r="H52">
        <f>F52-E52</f>
        <v>84.38</v>
      </c>
      <c r="I52">
        <f>G52-E52</f>
        <v>80</v>
      </c>
    </row>
    <row r="53" spans="1:9">
      <c r="A53" t="str">
        <f>RP!A13</f>
        <v>Ken Giles</v>
      </c>
      <c r="B53" t="str">
        <f>RP!B13</f>
        <v>RP</v>
      </c>
      <c r="C53">
        <f>RP!C13</f>
        <v>329.99999999999994</v>
      </c>
      <c r="D53" s="3">
        <f>RP!D13</f>
        <v>2.0227672186012269</v>
      </c>
      <c r="E53">
        <v>52</v>
      </c>
      <c r="F53">
        <v>124.78</v>
      </c>
      <c r="G53">
        <v>115</v>
      </c>
      <c r="H53">
        <f>F53-E53</f>
        <v>72.78</v>
      </c>
      <c r="I53">
        <f>G53-E53</f>
        <v>63</v>
      </c>
    </row>
    <row r="54" spans="1:9">
      <c r="A54" t="str">
        <f>OF!A13</f>
        <v>Ryan Braun</v>
      </c>
      <c r="B54" t="str">
        <f>OF!B13</f>
        <v>OF</v>
      </c>
      <c r="C54">
        <f>OF!C13</f>
        <v>359.96999999999991</v>
      </c>
      <c r="D54" s="3">
        <f>OF!D13</f>
        <v>1.9982868451816755</v>
      </c>
      <c r="E54">
        <v>53</v>
      </c>
      <c r="F54">
        <v>68.58</v>
      </c>
      <c r="G54">
        <v>67</v>
      </c>
      <c r="H54">
        <f>F54-E54</f>
        <v>15.579999999999998</v>
      </c>
      <c r="I54">
        <f>G54-E54</f>
        <v>14</v>
      </c>
    </row>
    <row r="55" spans="1:9">
      <c r="A55" t="str">
        <f>SP!A14</f>
        <v>Jon Lester</v>
      </c>
      <c r="B55" t="str">
        <f>SP!B14</f>
        <v>SP</v>
      </c>
      <c r="C55">
        <f>SP!C14</f>
        <v>510.15000000000009</v>
      </c>
      <c r="D55" s="3">
        <f>SP!D14</f>
        <v>1.989615664071644</v>
      </c>
      <c r="E55">
        <v>54</v>
      </c>
      <c r="F55">
        <v>51.04</v>
      </c>
      <c r="G55">
        <v>44</v>
      </c>
      <c r="H55">
        <f>F55-E55</f>
        <v>-2.9600000000000009</v>
      </c>
      <c r="I55">
        <f>G55-E55</f>
        <v>-10</v>
      </c>
    </row>
    <row r="56" spans="1:9">
      <c r="A56" t="str">
        <f>OF!A14</f>
        <v>Justin Upton</v>
      </c>
      <c r="B56" t="str">
        <f>OF!B14</f>
        <v>OF</v>
      </c>
      <c r="C56">
        <f>OF!C14</f>
        <v>359.14</v>
      </c>
      <c r="D56" s="3">
        <f>OF!D14</f>
        <v>1.9810923803102194</v>
      </c>
      <c r="E56">
        <v>55</v>
      </c>
      <c r="F56">
        <v>56.99</v>
      </c>
      <c r="G56">
        <v>53</v>
      </c>
      <c r="H56">
        <f>F56-E56</f>
        <v>1.990000000000002</v>
      </c>
      <c r="I56">
        <f>G56-E56</f>
        <v>-2</v>
      </c>
    </row>
    <row r="57" spans="1:9">
      <c r="A57" t="str">
        <f>SP!A15</f>
        <v>Gerrit Cole</v>
      </c>
      <c r="B57" t="str">
        <f>SP!B15</f>
        <v>SP</v>
      </c>
      <c r="C57">
        <f>SP!C15</f>
        <v>508.53</v>
      </c>
      <c r="D57" s="3">
        <f>SP!D15</f>
        <v>1.9696133221590444</v>
      </c>
      <c r="E57">
        <v>56</v>
      </c>
      <c r="F57">
        <v>35.76</v>
      </c>
      <c r="G57">
        <v>34</v>
      </c>
      <c r="H57">
        <f>F57-E57</f>
        <v>-20.240000000000002</v>
      </c>
      <c r="I57">
        <f>G57-E57</f>
        <v>-22</v>
      </c>
    </row>
    <row r="58" spans="1:9">
      <c r="A58" t="str">
        <f>OF!A15</f>
        <v>Yoenis Cespedes</v>
      </c>
      <c r="B58" t="str">
        <f>OF!B15</f>
        <v>OF</v>
      </c>
      <c r="C58">
        <f>OF!C15</f>
        <v>358.53000000000003</v>
      </c>
      <c r="D58" s="3">
        <f>OF!D15</f>
        <v>1.968455484440836</v>
      </c>
      <c r="E58">
        <v>57</v>
      </c>
      <c r="F58">
        <v>62.37</v>
      </c>
      <c r="G58">
        <v>59</v>
      </c>
      <c r="H58">
        <f>F58-E58</f>
        <v>5.3699999999999974</v>
      </c>
      <c r="I58">
        <f>G58-E58</f>
        <v>2</v>
      </c>
    </row>
    <row r="59" spans="1:9">
      <c r="A59" t="str">
        <f>SP!A16</f>
        <v>Chris Archer</v>
      </c>
      <c r="B59" t="str">
        <f>SP!B16</f>
        <v>SP</v>
      </c>
      <c r="C59">
        <f>SP!C16</f>
        <v>507.73999999999984</v>
      </c>
      <c r="D59" s="3">
        <f>SP!D16</f>
        <v>1.9598590936954918</v>
      </c>
      <c r="E59">
        <v>58</v>
      </c>
      <c r="F59">
        <v>48.56</v>
      </c>
      <c r="G59">
        <v>41</v>
      </c>
      <c r="H59">
        <f>F59-E59</f>
        <v>-9.4399999999999977</v>
      </c>
      <c r="I59">
        <f>G59-E59</f>
        <v>-17</v>
      </c>
    </row>
    <row r="60" spans="1:9">
      <c r="A60" t="str">
        <f>SP!A17</f>
        <v>Carlos Carrasco</v>
      </c>
      <c r="B60" t="str">
        <f>SP!B17</f>
        <v>SP</v>
      </c>
      <c r="C60">
        <f>SP!C17</f>
        <v>503.53999999999985</v>
      </c>
      <c r="D60" s="3">
        <f>SP!D17</f>
        <v>1.9080011702183857</v>
      </c>
      <c r="E60">
        <v>59</v>
      </c>
      <c r="F60">
        <v>52.67</v>
      </c>
      <c r="G60">
        <v>46</v>
      </c>
      <c r="H60">
        <f>F60-E60</f>
        <v>-6.3299999999999983</v>
      </c>
      <c r="I60">
        <f>G60-E60</f>
        <v>-13</v>
      </c>
    </row>
    <row r="61" spans="1:9">
      <c r="A61" t="str">
        <f>SP!A18</f>
        <v>Matt Harvey</v>
      </c>
      <c r="B61" t="str">
        <f>SP!B18</f>
        <v>SP</v>
      </c>
      <c r="C61">
        <f>SP!C18</f>
        <v>501.54</v>
      </c>
      <c r="D61" s="3">
        <f>SP!D18</f>
        <v>1.8833069209435753</v>
      </c>
      <c r="E61">
        <v>60</v>
      </c>
      <c r="F61">
        <v>25.87</v>
      </c>
      <c r="G61">
        <v>26</v>
      </c>
      <c r="H61">
        <f>F61-E61</f>
        <v>-34.129999999999995</v>
      </c>
      <c r="I61">
        <f>G61-E61</f>
        <v>-34</v>
      </c>
    </row>
    <row r="62" spans="1:9">
      <c r="A62" t="str">
        <f>SP!A19</f>
        <v>Johnny Cueto</v>
      </c>
      <c r="B62" t="str">
        <f>SP!B19</f>
        <v>SP</v>
      </c>
      <c r="C62">
        <f>SP!C19</f>
        <v>499.43999999999994</v>
      </c>
      <c r="D62" s="3">
        <f>SP!D19</f>
        <v>1.8573779592050212</v>
      </c>
      <c r="E62">
        <v>61</v>
      </c>
      <c r="F62">
        <v>55.24</v>
      </c>
      <c r="G62">
        <v>51</v>
      </c>
      <c r="H62">
        <f>F62-E62</f>
        <v>-5.759999999999998</v>
      </c>
      <c r="I62">
        <f>G62-E62</f>
        <v>-10</v>
      </c>
    </row>
    <row r="63" spans="1:9">
      <c r="A63" t="str">
        <f>'C'!A3</f>
        <v>Kyle Schwarber</v>
      </c>
      <c r="B63" t="str">
        <f>'C'!B3</f>
        <v>C</v>
      </c>
      <c r="C63">
        <f>'C'!C3</f>
        <v>303.24</v>
      </c>
      <c r="D63" s="3">
        <f>'C'!D3</f>
        <v>1.8563379440802641</v>
      </c>
      <c r="E63">
        <v>62</v>
      </c>
      <c r="F63">
        <v>41.97</v>
      </c>
      <c r="G63">
        <v>39</v>
      </c>
      <c r="H63">
        <f>F63-E63</f>
        <v>-20.03</v>
      </c>
      <c r="I63">
        <f>G63-E63</f>
        <v>-23</v>
      </c>
    </row>
    <row r="64" spans="1:9">
      <c r="A64" t="str">
        <f>'2B'!A5</f>
        <v>Brian Dozier</v>
      </c>
      <c r="B64" t="str">
        <f>'2B'!B5</f>
        <v>2B</v>
      </c>
      <c r="C64">
        <f>'2B'!C5</f>
        <v>354.94000000000005</v>
      </c>
      <c r="D64" s="3">
        <f>'2B'!D5</f>
        <v>1.8347278379856855</v>
      </c>
      <c r="E64">
        <v>63</v>
      </c>
      <c r="F64">
        <v>63.41</v>
      </c>
      <c r="G64">
        <v>61</v>
      </c>
      <c r="H64">
        <f>F64-E64</f>
        <v>0.40999999999999659</v>
      </c>
      <c r="I64">
        <f>G64-E64</f>
        <v>-2</v>
      </c>
    </row>
    <row r="65" spans="1:9">
      <c r="A65" t="str">
        <f>OF!A16</f>
        <v>Nelson Cruz</v>
      </c>
      <c r="B65" t="str">
        <f>OF!B16</f>
        <v>OF</v>
      </c>
      <c r="C65">
        <f>OF!C16</f>
        <v>351.42000000000007</v>
      </c>
      <c r="D65" s="3">
        <f>OF!D16</f>
        <v>1.8211631407829296</v>
      </c>
      <c r="E65">
        <v>64</v>
      </c>
      <c r="F65">
        <v>51.03</v>
      </c>
      <c r="G65">
        <v>43</v>
      </c>
      <c r="H65">
        <f>F65-E65</f>
        <v>-12.969999999999999</v>
      </c>
      <c r="I65">
        <f>G65-E65</f>
        <v>-21</v>
      </c>
    </row>
    <row r="66" spans="1:9">
      <c r="A66" t="str">
        <f>'3B'!A5</f>
        <v>Matt Carpenter</v>
      </c>
      <c r="B66" t="str">
        <f>'3B'!B5</f>
        <v>3B</v>
      </c>
      <c r="C66">
        <f>'3B'!C5</f>
        <v>381.96999999999997</v>
      </c>
      <c r="D66" s="3">
        <f>'3B'!D5</f>
        <v>1.8162327871048076</v>
      </c>
      <c r="E66">
        <v>65</v>
      </c>
      <c r="F66">
        <v>51.7</v>
      </c>
      <c r="G66">
        <v>45</v>
      </c>
      <c r="H66">
        <f>F66-E66</f>
        <v>-13.299999999999997</v>
      </c>
      <c r="I66">
        <f>G66-E66</f>
        <v>-20</v>
      </c>
    </row>
    <row r="67" spans="1:9">
      <c r="A67" t="str">
        <f>'1B'!A10</f>
        <v>Freddie Freeman</v>
      </c>
      <c r="B67" t="str">
        <f>'1B'!B10</f>
        <v>1B</v>
      </c>
      <c r="C67">
        <f>'1B'!C10</f>
        <v>382.15000000000003</v>
      </c>
      <c r="D67" s="3">
        <f>'1B'!D10</f>
        <v>1.7979421209206559</v>
      </c>
      <c r="E67">
        <v>66</v>
      </c>
      <c r="F67">
        <v>81.13</v>
      </c>
      <c r="G67">
        <v>78</v>
      </c>
      <c r="H67">
        <f>F67-E67</f>
        <v>15.129999999999995</v>
      </c>
      <c r="I67">
        <f>G67-E67</f>
        <v>12</v>
      </c>
    </row>
    <row r="68" spans="1:9">
      <c r="A68" t="str">
        <f>'C'!A4</f>
        <v>Jonathan Lucroy</v>
      </c>
      <c r="B68" t="str">
        <f>'C'!B4</f>
        <v>C</v>
      </c>
      <c r="C68">
        <f>'C'!C4</f>
        <v>299.15999999999997</v>
      </c>
      <c r="D68" s="3">
        <f>'C'!D4</f>
        <v>1.7767722458782729</v>
      </c>
      <c r="E68">
        <v>67</v>
      </c>
      <c r="F68">
        <v>96.78</v>
      </c>
      <c r="G68">
        <v>95</v>
      </c>
      <c r="H68">
        <f>F68-E68</f>
        <v>29.78</v>
      </c>
      <c r="I68">
        <f>G68-E68</f>
        <v>28</v>
      </c>
    </row>
    <row r="69" spans="1:9">
      <c r="A69" t="str">
        <f>RP!A14</f>
        <v>Huston Street</v>
      </c>
      <c r="B69" t="str">
        <f>RP!B14</f>
        <v>RP</v>
      </c>
      <c r="C69">
        <f>RP!C14</f>
        <v>318.20000000000005</v>
      </c>
      <c r="D69" s="3">
        <f>RP!D14</f>
        <v>1.7373935555274069</v>
      </c>
      <c r="E69">
        <v>68</v>
      </c>
      <c r="F69">
        <v>136.59</v>
      </c>
      <c r="G69">
        <v>134</v>
      </c>
      <c r="H69">
        <f>F69-E69</f>
        <v>68.59</v>
      </c>
      <c r="I69">
        <f>G69-E69</f>
        <v>66</v>
      </c>
    </row>
    <row r="70" spans="1:9">
      <c r="A70" t="str">
        <f>OF!A17</f>
        <v>J.D. Martinez</v>
      </c>
      <c r="B70" t="str">
        <f>OF!B17</f>
        <v>OF</v>
      </c>
      <c r="C70">
        <f>OF!C17</f>
        <v>347.28000000000003</v>
      </c>
      <c r="D70" s="3">
        <f>OF!D17</f>
        <v>1.7353979786530078</v>
      </c>
      <c r="E70">
        <v>69</v>
      </c>
      <c r="F70">
        <v>59.85</v>
      </c>
      <c r="G70">
        <v>57</v>
      </c>
      <c r="H70">
        <f>F70-E70</f>
        <v>-9.1499999999999986</v>
      </c>
      <c r="I70">
        <f>G70-E70</f>
        <v>-12</v>
      </c>
    </row>
    <row r="71" spans="1:9">
      <c r="A71" t="str">
        <f>'1B'!A11</f>
        <v>David Ortiz</v>
      </c>
      <c r="B71" t="str">
        <f>'1B'!B11</f>
        <v>DH</v>
      </c>
      <c r="C71">
        <f>'1B'!C11</f>
        <v>376.56</v>
      </c>
      <c r="D71" s="3">
        <f>'1B'!D11</f>
        <v>1.7034648088700213</v>
      </c>
      <c r="E71">
        <v>70</v>
      </c>
      <c r="F71">
        <v>109.3</v>
      </c>
      <c r="G71">
        <v>106</v>
      </c>
      <c r="H71">
        <f>F71-E71</f>
        <v>39.299999999999997</v>
      </c>
      <c r="I71">
        <f>G71-E71</f>
        <v>36</v>
      </c>
    </row>
    <row r="72" spans="1:9">
      <c r="A72" t="str">
        <f>SS!A4</f>
        <v>Francisco Lindor</v>
      </c>
      <c r="B72" t="str">
        <f>SS!B4</f>
        <v>SS</v>
      </c>
      <c r="C72">
        <f>SS!C4</f>
        <v>321.18000000000006</v>
      </c>
      <c r="D72" s="3">
        <f>SS!D4</f>
        <v>1.6972144906071023</v>
      </c>
      <c r="E72">
        <v>71</v>
      </c>
      <c r="F72">
        <v>54.31</v>
      </c>
      <c r="G72">
        <v>49</v>
      </c>
      <c r="H72">
        <f>F72-E72</f>
        <v>-16.689999999999998</v>
      </c>
      <c r="I72">
        <f>G72-E72</f>
        <v>-22</v>
      </c>
    </row>
    <row r="73" spans="1:9">
      <c r="A73" t="str">
        <f>SP!A20</f>
        <v>Cole Hamels</v>
      </c>
      <c r="B73" t="str">
        <f>SP!B20</f>
        <v>SP</v>
      </c>
      <c r="C73">
        <f>SP!C20</f>
        <v>486.39</v>
      </c>
      <c r="D73" s="3">
        <f>SP!D20</f>
        <v>1.6962479826868702</v>
      </c>
      <c r="E73">
        <v>72</v>
      </c>
      <c r="F73">
        <v>40.130000000000003</v>
      </c>
      <c r="G73">
        <v>38</v>
      </c>
      <c r="H73">
        <f>F73-E73</f>
        <v>-31.869999999999997</v>
      </c>
      <c r="I73">
        <f>G73-E73</f>
        <v>-34</v>
      </c>
    </row>
    <row r="74" spans="1:9">
      <c r="A74" t="str">
        <f>'C'!A5</f>
        <v>Brian McCann</v>
      </c>
      <c r="B74" t="str">
        <f>'C'!B5</f>
        <v>C</v>
      </c>
      <c r="C74">
        <f>'C'!C5</f>
        <v>293.60999999999996</v>
      </c>
      <c r="D74" s="3">
        <f>'C'!D5</f>
        <v>1.6685394946476237</v>
      </c>
      <c r="E74">
        <v>73</v>
      </c>
      <c r="F74">
        <v>85.52</v>
      </c>
      <c r="G74">
        <v>84</v>
      </c>
      <c r="H74">
        <f>F74-E74</f>
        <v>12.519999999999996</v>
      </c>
      <c r="I74">
        <f>G74-E74</f>
        <v>11</v>
      </c>
    </row>
    <row r="75" spans="1:9">
      <c r="A75" t="str">
        <f>'3B'!A6</f>
        <v>Kyle Seager</v>
      </c>
      <c r="B75" t="str">
        <f>'3B'!B6</f>
        <v>3B</v>
      </c>
      <c r="C75">
        <f>'3B'!C6</f>
        <v>373.94000000000005</v>
      </c>
      <c r="D75" s="3">
        <f>'3B'!D6</f>
        <v>1.6633890511956539</v>
      </c>
      <c r="E75">
        <v>74</v>
      </c>
      <c r="F75">
        <v>107.37</v>
      </c>
      <c r="G75">
        <v>102</v>
      </c>
      <c r="H75">
        <f>F75-E75</f>
        <v>33.370000000000005</v>
      </c>
      <c r="I75">
        <f>G75-E75</f>
        <v>28</v>
      </c>
    </row>
    <row r="76" spans="1:9">
      <c r="A76" t="str">
        <f>RP!A15</f>
        <v>Francisco Rodriguez</v>
      </c>
      <c r="B76" t="str">
        <f>RP!B15</f>
        <v>RP</v>
      </c>
      <c r="C76">
        <f>RP!C15</f>
        <v>314.24</v>
      </c>
      <c r="D76" s="3">
        <f>RP!D15</f>
        <v>1.6416240889365301</v>
      </c>
      <c r="E76">
        <v>75</v>
      </c>
      <c r="F76">
        <v>157.76</v>
      </c>
      <c r="G76">
        <v>151</v>
      </c>
      <c r="H76">
        <f>F76-E76</f>
        <v>82.759999999999991</v>
      </c>
      <c r="I76">
        <f>G76-E76</f>
        <v>76</v>
      </c>
    </row>
    <row r="77" spans="1:9">
      <c r="A77" t="str">
        <f>'1B'!A12</f>
        <v>Eric Hosmer</v>
      </c>
      <c r="B77" t="str">
        <f>'1B'!B12</f>
        <v>1B</v>
      </c>
      <c r="C77">
        <f>'1B'!C12</f>
        <v>372.40000000000003</v>
      </c>
      <c r="D77" s="3">
        <f>'1B'!D12</f>
        <v>1.6331561115300151</v>
      </c>
      <c r="E77">
        <v>76</v>
      </c>
      <c r="F77">
        <v>95.19</v>
      </c>
      <c r="G77">
        <v>92</v>
      </c>
      <c r="H77">
        <f>F77-E77</f>
        <v>19.189999999999998</v>
      </c>
      <c r="I77">
        <f>G77-E77</f>
        <v>16</v>
      </c>
    </row>
    <row r="78" spans="1:9">
      <c r="A78" t="str">
        <f>RP!A16</f>
        <v>Shawn Tolleson</v>
      </c>
      <c r="B78" t="str">
        <f>RP!B16</f>
        <v>RP</v>
      </c>
      <c r="C78">
        <f>RP!C16</f>
        <v>313.53999999999996</v>
      </c>
      <c r="D78" s="3">
        <f>RP!D16</f>
        <v>1.6246951428219802</v>
      </c>
      <c r="E78">
        <v>77</v>
      </c>
      <c r="F78">
        <v>176.46</v>
      </c>
      <c r="G78">
        <v>172</v>
      </c>
      <c r="H78">
        <f>F78-E78</f>
        <v>99.460000000000008</v>
      </c>
      <c r="I78">
        <f>G78-E78</f>
        <v>95</v>
      </c>
    </row>
    <row r="79" spans="1:9">
      <c r="A79" t="str">
        <f>'3B'!A7</f>
        <v>Adrian Beltre</v>
      </c>
      <c r="B79" t="str">
        <f>'3B'!B7</f>
        <v>3B</v>
      </c>
      <c r="C79">
        <f>'3B'!C7</f>
        <v>371.17</v>
      </c>
      <c r="D79" s="3">
        <f>'3B'!D7</f>
        <v>1.6106646242381988</v>
      </c>
      <c r="E79">
        <v>78</v>
      </c>
      <c r="F79">
        <v>68.040000000000006</v>
      </c>
      <c r="G79">
        <v>66</v>
      </c>
      <c r="H79">
        <f>F79-E79</f>
        <v>-9.9599999999999937</v>
      </c>
      <c r="I79">
        <f>G79-E79</f>
        <v>-12</v>
      </c>
    </row>
    <row r="80" spans="1:9">
      <c r="A80" t="str">
        <f>SP!A21</f>
        <v>Sonny Gray</v>
      </c>
      <c r="B80" t="str">
        <f>SP!B21</f>
        <v>SP</v>
      </c>
      <c r="C80">
        <f>SP!C21</f>
        <v>477.41999999999996</v>
      </c>
      <c r="D80" s="3">
        <f>SP!D21</f>
        <v>1.5854942746893357</v>
      </c>
      <c r="E80">
        <v>79</v>
      </c>
      <c r="F80">
        <v>37.68</v>
      </c>
      <c r="G80">
        <v>36</v>
      </c>
      <c r="H80">
        <f>F80-E80</f>
        <v>-41.32</v>
      </c>
      <c r="I80">
        <f>G80-E80</f>
        <v>-43</v>
      </c>
    </row>
    <row r="81" spans="1:9">
      <c r="A81" t="str">
        <f>RP!A17</f>
        <v>Jonathan Papelbon</v>
      </c>
      <c r="B81" t="str">
        <f>RP!B17</f>
        <v>RP</v>
      </c>
      <c r="C81">
        <f>RP!C17</f>
        <v>310.28999999999996</v>
      </c>
      <c r="D81" s="3">
        <f>RP!D17</f>
        <v>1.5460964644330037</v>
      </c>
      <c r="E81">
        <v>80</v>
      </c>
      <c r="F81">
        <v>131.01</v>
      </c>
      <c r="G81">
        <v>126</v>
      </c>
      <c r="H81">
        <f>F81-E81</f>
        <v>51.009999999999991</v>
      </c>
      <c r="I81">
        <f>G81-E81</f>
        <v>46</v>
      </c>
    </row>
    <row r="82" spans="1:9">
      <c r="A82" t="str">
        <f>'1B'!A13</f>
        <v>Adrian Gonzalez</v>
      </c>
      <c r="B82" t="str">
        <f>'1B'!B13</f>
        <v>1B</v>
      </c>
      <c r="C82">
        <f>'1B'!C13</f>
        <v>367.1</v>
      </c>
      <c r="D82" s="3">
        <f>'1B'!D13</f>
        <v>1.5435801269381793</v>
      </c>
      <c r="E82">
        <v>81</v>
      </c>
      <c r="F82">
        <v>58.32</v>
      </c>
      <c r="G82">
        <v>56</v>
      </c>
      <c r="H82">
        <f>F82-E82</f>
        <v>-22.68</v>
      </c>
      <c r="I82">
        <f>G82-E82</f>
        <v>-25</v>
      </c>
    </row>
    <row r="83" spans="1:9">
      <c r="A83" t="str">
        <f>'C'!A6</f>
        <v>Salvador Perez</v>
      </c>
      <c r="B83" t="str">
        <f>'C'!B6</f>
        <v>C</v>
      </c>
      <c r="C83">
        <f>'C'!C6</f>
        <v>285</v>
      </c>
      <c r="D83" s="3">
        <f>'C'!D6</f>
        <v>1.5006324697654829</v>
      </c>
      <c r="E83">
        <v>82</v>
      </c>
      <c r="F83">
        <v>125.94</v>
      </c>
      <c r="G83">
        <v>117</v>
      </c>
      <c r="H83">
        <f>F83-E83</f>
        <v>43.94</v>
      </c>
      <c r="I83">
        <f>G83-E83</f>
        <v>35</v>
      </c>
    </row>
    <row r="84" spans="1:9">
      <c r="A84" t="str">
        <f>OF!A18</f>
        <v>Melky Cabrera</v>
      </c>
      <c r="B84" t="str">
        <f>OF!B18</f>
        <v>OF</v>
      </c>
      <c r="C84">
        <f>OF!C18</f>
        <v>335.35999999999996</v>
      </c>
      <c r="D84" s="3">
        <f>OF!D18</f>
        <v>1.4884606036315924</v>
      </c>
      <c r="E84">
        <v>83</v>
      </c>
      <c r="F84">
        <v>200.25</v>
      </c>
      <c r="G84">
        <v>198</v>
      </c>
      <c r="H84">
        <f>F84-E84</f>
        <v>117.25</v>
      </c>
      <c r="I84">
        <f>G84-E84</f>
        <v>115</v>
      </c>
    </row>
    <row r="85" spans="1:9">
      <c r="A85" t="str">
        <f>RP!A18</f>
        <v>Will Smith</v>
      </c>
      <c r="B85" t="str">
        <f>RP!B18</f>
        <v>RP</v>
      </c>
      <c r="C85">
        <f>RP!C18</f>
        <v>307.89</v>
      </c>
      <c r="D85" s="3">
        <f>RP!D18</f>
        <v>1.488054363468837</v>
      </c>
      <c r="E85">
        <v>84</v>
      </c>
      <c r="F85">
        <v>190.63</v>
      </c>
      <c r="G85">
        <v>187</v>
      </c>
      <c r="H85">
        <f>F85-E85</f>
        <v>106.63</v>
      </c>
      <c r="I85">
        <f>G85-E85</f>
        <v>103</v>
      </c>
    </row>
    <row r="86" spans="1:9">
      <c r="A86" t="str">
        <f>OF!A19</f>
        <v>Starling Marte</v>
      </c>
      <c r="B86" t="str">
        <f>OF!B19</f>
        <v>OF</v>
      </c>
      <c r="C86">
        <f>OF!C19</f>
        <v>335.22</v>
      </c>
      <c r="D86" s="3">
        <f>OF!D19</f>
        <v>1.4855603324484563</v>
      </c>
      <c r="E86">
        <v>85</v>
      </c>
      <c r="F86">
        <v>71.75</v>
      </c>
      <c r="G86">
        <v>70</v>
      </c>
      <c r="H86">
        <f>F86-E86</f>
        <v>-13.25</v>
      </c>
      <c r="I86">
        <f>G86-E86</f>
        <v>-15</v>
      </c>
    </row>
    <row r="87" spans="1:9">
      <c r="A87" t="str">
        <f>OF!A20</f>
        <v>Josh Reddick</v>
      </c>
      <c r="B87" t="str">
        <f>OF!B20</f>
        <v>OF</v>
      </c>
      <c r="C87">
        <f>OF!C20</f>
        <v>334.73</v>
      </c>
      <c r="D87" s="3">
        <f>OF!D20</f>
        <v>1.4754093833074753</v>
      </c>
      <c r="E87">
        <v>86</v>
      </c>
      <c r="F87">
        <v>166.37</v>
      </c>
      <c r="G87">
        <v>160</v>
      </c>
      <c r="H87">
        <f>F87-E87</f>
        <v>80.37</v>
      </c>
      <c r="I87">
        <f>G87-E87</f>
        <v>74</v>
      </c>
    </row>
    <row r="88" spans="1:9">
      <c r="A88" t="str">
        <f>RP!A19</f>
        <v>Glen Perkins</v>
      </c>
      <c r="B88" t="str">
        <f>RP!B19</f>
        <v>RP</v>
      </c>
      <c r="C88">
        <f>RP!C19</f>
        <v>306.85000000000002</v>
      </c>
      <c r="D88" s="3">
        <f>RP!D19</f>
        <v>1.4629027863843653</v>
      </c>
      <c r="E88">
        <v>87</v>
      </c>
      <c r="F88">
        <v>170.64</v>
      </c>
      <c r="G88">
        <v>165</v>
      </c>
      <c r="H88">
        <f>F88-E88</f>
        <v>83.639999999999986</v>
      </c>
      <c r="I88">
        <f>G88-E88</f>
        <v>78</v>
      </c>
    </row>
    <row r="89" spans="1:9">
      <c r="A89" t="str">
        <f>RP!A20</f>
        <v>A.J. Ramos</v>
      </c>
      <c r="B89" t="str">
        <f>RP!B20</f>
        <v>RP</v>
      </c>
      <c r="C89">
        <f>RP!C20</f>
        <v>306.32999999999993</v>
      </c>
      <c r="D89" s="3">
        <f>RP!D20</f>
        <v>1.4503269978421269</v>
      </c>
      <c r="E89">
        <v>88</v>
      </c>
      <c r="F89">
        <v>172.83</v>
      </c>
      <c r="G89">
        <v>168</v>
      </c>
      <c r="H89">
        <f>F89-E89</f>
        <v>84.830000000000013</v>
      </c>
      <c r="I89">
        <f>G89-E89</f>
        <v>80</v>
      </c>
    </row>
    <row r="90" spans="1:9">
      <c r="A90" t="str">
        <f>'1B'!A14</f>
        <v>Chris Davis</v>
      </c>
      <c r="B90" t="str">
        <f>'1B'!B14</f>
        <v>1B</v>
      </c>
      <c r="C90">
        <f>'1B'!C14</f>
        <v>360.53</v>
      </c>
      <c r="D90" s="3">
        <f>'1B'!D14</f>
        <v>1.4325397083026388</v>
      </c>
      <c r="E90">
        <v>89</v>
      </c>
      <c r="F90">
        <v>38.020000000000003</v>
      </c>
      <c r="G90">
        <v>37</v>
      </c>
      <c r="H90">
        <f>F90-E90</f>
        <v>-50.98</v>
      </c>
      <c r="I90">
        <f>G90-E90</f>
        <v>-52</v>
      </c>
    </row>
    <row r="91" spans="1:9">
      <c r="A91" t="str">
        <f>SP!A22</f>
        <v>Danny Salazar</v>
      </c>
      <c r="B91" t="str">
        <f>SP!B22</f>
        <v>SP</v>
      </c>
      <c r="C91">
        <f>SP!C22</f>
        <v>463.45999999999992</v>
      </c>
      <c r="D91" s="3">
        <f>SP!D22</f>
        <v>1.413128414751144</v>
      </c>
      <c r="E91">
        <v>90</v>
      </c>
      <c r="F91">
        <v>77.37</v>
      </c>
      <c r="G91">
        <v>76</v>
      </c>
      <c r="H91">
        <f>F91-E91</f>
        <v>-12.629999999999995</v>
      </c>
      <c r="I91">
        <f>G91-E91</f>
        <v>-14</v>
      </c>
    </row>
    <row r="92" spans="1:9">
      <c r="A92" t="str">
        <f>'3B'!A8</f>
        <v>Kris Bryant</v>
      </c>
      <c r="B92" t="str">
        <f>'3B'!B8</f>
        <v>3B</v>
      </c>
      <c r="C92">
        <f>'3B'!C8</f>
        <v>360.56000000000006</v>
      </c>
      <c r="D92" s="3">
        <f>'3B'!D8</f>
        <v>1.4087129383109098</v>
      </c>
      <c r="E92">
        <v>91</v>
      </c>
      <c r="F92">
        <v>29.82</v>
      </c>
      <c r="G92">
        <v>29</v>
      </c>
      <c r="H92">
        <f>F92-E92</f>
        <v>-61.18</v>
      </c>
      <c r="I92">
        <f>G92-E92</f>
        <v>-62</v>
      </c>
    </row>
    <row r="93" spans="1:9">
      <c r="A93" t="str">
        <f>'1B'!A15</f>
        <v>Carlos Santana</v>
      </c>
      <c r="B93" t="str">
        <f>'1B'!B15</f>
        <v>1B</v>
      </c>
      <c r="C93">
        <f>'1B'!C15</f>
        <v>356.58000000000004</v>
      </c>
      <c r="D93" s="3">
        <f>'1B'!D15</f>
        <v>1.3657802480879699</v>
      </c>
      <c r="E93">
        <v>92</v>
      </c>
      <c r="F93">
        <v>147.54</v>
      </c>
      <c r="G93">
        <v>139</v>
      </c>
      <c r="H93">
        <f>F93-E93</f>
        <v>55.539999999999992</v>
      </c>
      <c r="I93">
        <f>G93-E93</f>
        <v>47</v>
      </c>
    </row>
    <row r="94" spans="1:9">
      <c r="A94" t="str">
        <f>OF!A21</f>
        <v>Carlos Gonzalez</v>
      </c>
      <c r="B94" t="str">
        <f>OF!B21</f>
        <v>OF</v>
      </c>
      <c r="C94">
        <f>OF!C21</f>
        <v>328.93</v>
      </c>
      <c r="D94" s="3">
        <f>OF!D21</f>
        <v>1.3552552914346392</v>
      </c>
      <c r="E94">
        <v>93</v>
      </c>
      <c r="F94">
        <v>82.32</v>
      </c>
      <c r="G94">
        <v>80</v>
      </c>
      <c r="H94">
        <f>F94-E94</f>
        <v>-10.680000000000007</v>
      </c>
      <c r="I94">
        <f>G94-E94</f>
        <v>-13</v>
      </c>
    </row>
    <row r="95" spans="1:9">
      <c r="A95" t="str">
        <f>SP!A23</f>
        <v>Noah Syndergaard</v>
      </c>
      <c r="B95" t="str">
        <f>SP!B23</f>
        <v>SP</v>
      </c>
      <c r="C95">
        <f>SP!C23</f>
        <v>456.82999999999981</v>
      </c>
      <c r="D95" s="3">
        <f>SP!D23</f>
        <v>1.3312669784051392</v>
      </c>
      <c r="E95">
        <v>94</v>
      </c>
      <c r="F95">
        <v>48.74</v>
      </c>
      <c r="G95">
        <v>42</v>
      </c>
      <c r="H95">
        <f>F95-E95</f>
        <v>-45.26</v>
      </c>
      <c r="I95">
        <f>G95-E95</f>
        <v>-52</v>
      </c>
    </row>
    <row r="96" spans="1:9">
      <c r="A96" t="str">
        <f>SP!A24</f>
        <v>Jose Quintana</v>
      </c>
      <c r="B96" t="str">
        <f>SP!B24</f>
        <v>SP</v>
      </c>
      <c r="C96">
        <f>SP!C24</f>
        <v>455.24</v>
      </c>
      <c r="D96" s="3">
        <f>SP!D24</f>
        <v>1.3116350502316656</v>
      </c>
      <c r="E96">
        <v>95</v>
      </c>
      <c r="F96">
        <v>106.77</v>
      </c>
      <c r="G96">
        <v>101</v>
      </c>
      <c r="H96">
        <f>F96-E96</f>
        <v>11.769999999999996</v>
      </c>
      <c r="I96">
        <f>G96-E96</f>
        <v>6</v>
      </c>
    </row>
    <row r="97" spans="1:9">
      <c r="A97" t="str">
        <f>'2B'!A6</f>
        <v>Daniel Murphy</v>
      </c>
      <c r="B97" t="str">
        <f>'2B'!B6</f>
        <v>2B</v>
      </c>
      <c r="C97">
        <f>'2B'!C6</f>
        <v>335.63000000000005</v>
      </c>
      <c r="D97" s="3">
        <f>'2B'!D6</f>
        <v>1.2895886696289611</v>
      </c>
      <c r="E97">
        <v>135</v>
      </c>
      <c r="F97">
        <v>96.33</v>
      </c>
      <c r="G97">
        <v>40</v>
      </c>
      <c r="H97">
        <f>F97-E97</f>
        <v>-38.67</v>
      </c>
      <c r="I97">
        <f>G97-E97</f>
        <v>-95</v>
      </c>
    </row>
    <row r="98" spans="1:9">
      <c r="A98" t="str">
        <f>OF!A22</f>
        <v>Lorenzo Cain</v>
      </c>
      <c r="B98" t="str">
        <f>OF!B22</f>
        <v>OF</v>
      </c>
      <c r="C98">
        <f>OF!C22</f>
        <v>325.13</v>
      </c>
      <c r="D98" s="3">
        <f>OF!D22</f>
        <v>1.276533645035195</v>
      </c>
      <c r="E98">
        <v>97</v>
      </c>
      <c r="F98">
        <v>53.69</v>
      </c>
      <c r="G98">
        <v>48</v>
      </c>
      <c r="H98">
        <f>F98-E98</f>
        <v>-43.31</v>
      </c>
      <c r="I98">
        <f>G98-E98</f>
        <v>-49</v>
      </c>
    </row>
    <row r="99" spans="1:9">
      <c r="A99" t="str">
        <f>RP!A21</f>
        <v>Brad Boxberger</v>
      </c>
      <c r="B99" t="str">
        <f>RP!B21</f>
        <v>RP</v>
      </c>
      <c r="C99">
        <f>RP!C21</f>
        <v>298.52999999999997</v>
      </c>
      <c r="D99" s="3">
        <f>RP!D21</f>
        <v>1.2616901697085845</v>
      </c>
      <c r="E99">
        <v>98</v>
      </c>
      <c r="F99">
        <v>167.53</v>
      </c>
      <c r="G99">
        <v>161</v>
      </c>
      <c r="H99">
        <f>F99-E99</f>
        <v>69.53</v>
      </c>
      <c r="I99">
        <f>G99-E99</f>
        <v>63</v>
      </c>
    </row>
    <row r="100" spans="1:9">
      <c r="A100" t="str">
        <f>OF!A23</f>
        <v>Adam Eaton</v>
      </c>
      <c r="B100" t="str">
        <f>OF!B23</f>
        <v>OF</v>
      </c>
      <c r="C100">
        <f>OF!C23</f>
        <v>323.72999999999996</v>
      </c>
      <c r="D100" s="3">
        <f>OF!D23</f>
        <v>1.24753093320382</v>
      </c>
      <c r="E100">
        <v>99</v>
      </c>
      <c r="F100">
        <v>173.94</v>
      </c>
      <c r="G100">
        <v>170</v>
      </c>
      <c r="H100">
        <f>F100-E100</f>
        <v>74.94</v>
      </c>
      <c r="I100">
        <f>G100-E100</f>
        <v>71</v>
      </c>
    </row>
    <row r="101" spans="1:9">
      <c r="A101" t="str">
        <f>SP!A25</f>
        <v>Jeff Samardzija</v>
      </c>
      <c r="B101" t="str">
        <f>SP!B25</f>
        <v>SP</v>
      </c>
      <c r="C101">
        <f>SP!C25</f>
        <v>449.58000000000004</v>
      </c>
      <c r="D101" s="3">
        <f>SP!D25</f>
        <v>1.2417503247839465</v>
      </c>
      <c r="E101">
        <v>100</v>
      </c>
      <c r="F101">
        <v>111.88</v>
      </c>
      <c r="G101">
        <v>109</v>
      </c>
      <c r="H101">
        <f>F101-E101</f>
        <v>11.879999999999995</v>
      </c>
      <c r="I101">
        <f>G101-E101</f>
        <v>9</v>
      </c>
    </row>
    <row r="102" spans="1:9">
      <c r="A102" t="str">
        <f>'2B'!A7</f>
        <v>Ben Zobrist</v>
      </c>
      <c r="B102" t="str">
        <f>'2B'!B7</f>
        <v>2B</v>
      </c>
      <c r="C102">
        <f>'2B'!C7</f>
        <v>333.17000000000007</v>
      </c>
      <c r="D102" s="3">
        <f>'2B'!D7</f>
        <v>1.2201405932872971</v>
      </c>
      <c r="E102">
        <v>96</v>
      </c>
      <c r="F102">
        <v>88.62</v>
      </c>
      <c r="G102">
        <v>94</v>
      </c>
      <c r="H102">
        <f>F102-E102</f>
        <v>-7.3799999999999955</v>
      </c>
      <c r="I102">
        <f>G102-E102</f>
        <v>-2</v>
      </c>
    </row>
    <row r="103" spans="1:9">
      <c r="A103" t="str">
        <f>SP!A26</f>
        <v>Garrett Richards</v>
      </c>
      <c r="B103" t="str">
        <f>SP!B26</f>
        <v>SP</v>
      </c>
      <c r="C103">
        <f>SP!C26</f>
        <v>447.69000000000005</v>
      </c>
      <c r="D103" s="3">
        <f>SP!D26</f>
        <v>1.2184142592192491</v>
      </c>
      <c r="E103">
        <v>102</v>
      </c>
      <c r="F103">
        <v>64.06</v>
      </c>
      <c r="G103">
        <v>62</v>
      </c>
      <c r="H103">
        <f>F103-E103</f>
        <v>-37.94</v>
      </c>
      <c r="I103">
        <f>G103-E103</f>
        <v>-40</v>
      </c>
    </row>
    <row r="104" spans="1:9">
      <c r="A104" t="str">
        <f>SP!A27</f>
        <v>James Shields</v>
      </c>
      <c r="B104" t="str">
        <f>SP!B27</f>
        <v>SP</v>
      </c>
      <c r="C104">
        <f>SP!C27</f>
        <v>447.03000000000014</v>
      </c>
      <c r="D104" s="3">
        <f>SP!D27</f>
        <v>1.2102651569585621</v>
      </c>
      <c r="E104">
        <v>103</v>
      </c>
      <c r="F104">
        <v>108.92</v>
      </c>
      <c r="G104">
        <v>105</v>
      </c>
      <c r="H104">
        <f>F104-E104</f>
        <v>5.9200000000000017</v>
      </c>
      <c r="I104">
        <f>G104-E104</f>
        <v>2</v>
      </c>
    </row>
    <row r="105" spans="1:9">
      <c r="A105" t="str">
        <f>'1B'!A16</f>
        <v>Victor Martinez</v>
      </c>
      <c r="B105" t="str">
        <f>'1B'!B16</f>
        <v>1B</v>
      </c>
      <c r="C105">
        <f>'1B'!C16</f>
        <v>346.85999999999996</v>
      </c>
      <c r="D105" s="3">
        <f>'1B'!D16</f>
        <v>1.2015012725723757</v>
      </c>
      <c r="E105">
        <v>104</v>
      </c>
      <c r="F105">
        <v>160.46</v>
      </c>
      <c r="G105">
        <v>152</v>
      </c>
      <c r="H105">
        <f>F105-E105</f>
        <v>56.460000000000008</v>
      </c>
      <c r="I105">
        <f>G105-E105</f>
        <v>48</v>
      </c>
    </row>
    <row r="106" spans="1:9">
      <c r="A106" t="str">
        <f>'3B'!A9</f>
        <v>Todd Frazier</v>
      </c>
      <c r="B106" t="str">
        <f>'3B'!B9</f>
        <v>3B</v>
      </c>
      <c r="C106">
        <f>'3B'!C9</f>
        <v>349.24</v>
      </c>
      <c r="D106" s="3">
        <f>'3B'!D9</f>
        <v>1.193247049084055</v>
      </c>
      <c r="E106">
        <v>105</v>
      </c>
      <c r="F106">
        <v>64.2</v>
      </c>
      <c r="G106">
        <v>63</v>
      </c>
      <c r="H106">
        <f>F106-E106</f>
        <v>-40.799999999999997</v>
      </c>
      <c r="I106">
        <f>G106-E106</f>
        <v>-42</v>
      </c>
    </row>
    <row r="107" spans="1:9">
      <c r="A107" t="str">
        <f>OF!A24</f>
        <v>Shin-Soo Choo</v>
      </c>
      <c r="B107" t="str">
        <f>OF!B24</f>
        <v>OF</v>
      </c>
      <c r="C107">
        <f>OF!C24</f>
        <v>320.51</v>
      </c>
      <c r="D107" s="3">
        <f>OF!D24</f>
        <v>1.1808246959916602</v>
      </c>
      <c r="E107">
        <v>106</v>
      </c>
      <c r="F107">
        <v>136.25</v>
      </c>
      <c r="G107">
        <v>133</v>
      </c>
      <c r="H107">
        <f>F107-E107</f>
        <v>30.25</v>
      </c>
      <c r="I107">
        <f>G107-E107</f>
        <v>27</v>
      </c>
    </row>
    <row r="108" spans="1:9">
      <c r="A108" t="str">
        <f>OF!A25</f>
        <v>Nick Markakis</v>
      </c>
      <c r="B108" t="str">
        <f>OF!B25</f>
        <v>OF</v>
      </c>
      <c r="C108">
        <f>OF!C25</f>
        <v>319.39999999999998</v>
      </c>
      <c r="D108" s="3">
        <f>OF!D25</f>
        <v>1.1578296887539277</v>
      </c>
      <c r="E108">
        <v>107</v>
      </c>
      <c r="F108">
        <v>235.43</v>
      </c>
      <c r="G108">
        <v>221</v>
      </c>
      <c r="H108">
        <f>F108-E108</f>
        <v>128.43</v>
      </c>
      <c r="I108">
        <f>G108-E108</f>
        <v>114</v>
      </c>
    </row>
    <row r="109" spans="1:9">
      <c r="A109" t="str">
        <f>SP!A28</f>
        <v>Tyson Ross</v>
      </c>
      <c r="B109" t="str">
        <f>SP!B28</f>
        <v>SP</v>
      </c>
      <c r="C109">
        <f>SP!C28</f>
        <v>441.56999999999988</v>
      </c>
      <c r="D109" s="3">
        <f>SP!D28</f>
        <v>1.1428498564383205</v>
      </c>
      <c r="E109">
        <v>108</v>
      </c>
      <c r="F109">
        <v>105.94</v>
      </c>
      <c r="G109">
        <v>99</v>
      </c>
      <c r="H109">
        <f>F109-E109</f>
        <v>-2.0600000000000023</v>
      </c>
      <c r="I109">
        <f>G109-E109</f>
        <v>-9</v>
      </c>
    </row>
    <row r="110" spans="1:9">
      <c r="A110" t="str">
        <f>SS!A5</f>
        <v>Elvis Andrus</v>
      </c>
      <c r="B110" t="str">
        <f>SS!B5</f>
        <v>SS</v>
      </c>
      <c r="C110">
        <f>SS!C5</f>
        <v>303.08000000000004</v>
      </c>
      <c r="D110" s="3">
        <f>SS!D5</f>
        <v>1.1245153429563099</v>
      </c>
      <c r="E110">
        <v>109</v>
      </c>
      <c r="F110">
        <v>163.49</v>
      </c>
      <c r="G110">
        <v>155</v>
      </c>
      <c r="H110">
        <f>F110-E110</f>
        <v>54.490000000000009</v>
      </c>
      <c r="I110">
        <f>G110-E110</f>
        <v>46</v>
      </c>
    </row>
    <row r="111" spans="1:9">
      <c r="A111" t="str">
        <f>SP!A29</f>
        <v>Francisco Liriano</v>
      </c>
      <c r="B111" t="str">
        <f>SP!B29</f>
        <v>SP</v>
      </c>
      <c r="C111">
        <f>SP!C29</f>
        <v>440.07</v>
      </c>
      <c r="D111" s="3">
        <f>SP!D29</f>
        <v>1.1243291694822126</v>
      </c>
      <c r="E111">
        <v>110</v>
      </c>
      <c r="F111">
        <v>87.96</v>
      </c>
      <c r="G111">
        <v>85</v>
      </c>
      <c r="H111">
        <f>F111-E111</f>
        <v>-22.040000000000006</v>
      </c>
      <c r="I111">
        <f>G111-E111</f>
        <v>-25</v>
      </c>
    </row>
    <row r="112" spans="1:9">
      <c r="A112" t="str">
        <f>OF!A26</f>
        <v>Yasiel Puig</v>
      </c>
      <c r="B112" t="str">
        <f>OF!B26</f>
        <v>OF</v>
      </c>
      <c r="C112">
        <f>OF!C26</f>
        <v>316.41999999999996</v>
      </c>
      <c r="D112" s="3">
        <f>OF!D26</f>
        <v>1.0960953449985738</v>
      </c>
      <c r="E112">
        <v>111</v>
      </c>
      <c r="F112">
        <v>95.37</v>
      </c>
      <c r="G112">
        <v>93</v>
      </c>
      <c r="H112">
        <f>F112-E112</f>
        <v>-15.629999999999995</v>
      </c>
      <c r="I112">
        <f>G112-E112</f>
        <v>-18</v>
      </c>
    </row>
    <row r="113" spans="1:9">
      <c r="A113" t="str">
        <f>SS!A6</f>
        <v>Troy Tulowitzki</v>
      </c>
      <c r="B113" t="str">
        <f>SS!B6</f>
        <v>SS</v>
      </c>
      <c r="C113">
        <f>SS!C6</f>
        <v>301.61999999999995</v>
      </c>
      <c r="D113" s="3">
        <f>SS!D6</f>
        <v>1.0783197211016025</v>
      </c>
      <c r="E113">
        <v>112</v>
      </c>
      <c r="F113">
        <v>56.34</v>
      </c>
      <c r="G113">
        <v>52</v>
      </c>
      <c r="H113">
        <f>F113-E113</f>
        <v>-55.66</v>
      </c>
      <c r="I113">
        <f>G113-E113</f>
        <v>-60</v>
      </c>
    </row>
    <row r="114" spans="1:9">
      <c r="A114" t="str">
        <f>OF!A27</f>
        <v>Ben Revere</v>
      </c>
      <c r="B114" t="str">
        <f>OF!B27</f>
        <v>OF</v>
      </c>
      <c r="C114">
        <f>OF!C27</f>
        <v>315.12</v>
      </c>
      <c r="D114" s="3">
        <f>OF!D27</f>
        <v>1.06916425544087</v>
      </c>
      <c r="E114">
        <v>113</v>
      </c>
      <c r="F114">
        <v>169.35</v>
      </c>
      <c r="G114">
        <v>163</v>
      </c>
      <c r="H114">
        <f>F114-E114</f>
        <v>56.349999999999994</v>
      </c>
      <c r="I114">
        <f>G114-E114</f>
        <v>50</v>
      </c>
    </row>
    <row r="115" spans="1:9">
      <c r="A115" t="str">
        <f>OF!A28</f>
        <v>Gregory Polanco</v>
      </c>
      <c r="B115" t="str">
        <f>OF!B28</f>
        <v>OF</v>
      </c>
      <c r="C115">
        <f>OF!C28</f>
        <v>313.47000000000003</v>
      </c>
      <c r="D115" s="3">
        <f>OF!D28</f>
        <v>1.0349824879253224</v>
      </c>
      <c r="E115">
        <v>114</v>
      </c>
      <c r="F115">
        <v>165.73</v>
      </c>
      <c r="G115">
        <v>159</v>
      </c>
      <c r="H115">
        <f>F115-E115</f>
        <v>51.72999999999999</v>
      </c>
      <c r="I115">
        <f>G115-E115</f>
        <v>45</v>
      </c>
    </row>
    <row r="116" spans="1:9">
      <c r="A116" t="str">
        <f>SP!A30</f>
        <v>Jordan Zimmermann</v>
      </c>
      <c r="B116" t="str">
        <f>SP!B30</f>
        <v>SP</v>
      </c>
      <c r="C116">
        <f>SP!C30</f>
        <v>431.39999999999992</v>
      </c>
      <c r="D116" s="3">
        <f>SP!D30</f>
        <v>1.0172795988758996</v>
      </c>
      <c r="E116">
        <v>115</v>
      </c>
      <c r="F116">
        <v>91.62</v>
      </c>
      <c r="G116">
        <v>88</v>
      </c>
      <c r="H116">
        <f>F116-E116</f>
        <v>-23.379999999999995</v>
      </c>
      <c r="I116">
        <f>G116-E116</f>
        <v>-27</v>
      </c>
    </row>
    <row r="117" spans="1:9">
      <c r="A117" t="str">
        <f>OF!A29</f>
        <v>David Peralta</v>
      </c>
      <c r="B117" t="str">
        <f>OF!B29</f>
        <v>OF</v>
      </c>
      <c r="C117">
        <f>OF!C29</f>
        <v>311.96000000000004</v>
      </c>
      <c r="D117" s="3">
        <f>OF!D29</f>
        <v>1.003700991592912</v>
      </c>
      <c r="E117">
        <v>116</v>
      </c>
      <c r="F117">
        <v>176.46</v>
      </c>
      <c r="G117">
        <v>173</v>
      </c>
      <c r="H117">
        <f>F117-E117</f>
        <v>60.460000000000008</v>
      </c>
      <c r="I117">
        <f>G117-E117</f>
        <v>57</v>
      </c>
    </row>
    <row r="118" spans="1:9">
      <c r="A118" t="str">
        <f>'C'!A7</f>
        <v>Russell Martin</v>
      </c>
      <c r="B118" t="str">
        <f>'C'!B7</f>
        <v>C</v>
      </c>
      <c r="C118">
        <f>'C'!C7</f>
        <v>259.05</v>
      </c>
      <c r="D118" s="3">
        <f>'C'!D7</f>
        <v>0.99457122752488203</v>
      </c>
      <c r="E118">
        <v>117</v>
      </c>
      <c r="F118">
        <v>124.71</v>
      </c>
      <c r="G118">
        <v>114</v>
      </c>
      <c r="H118">
        <f>F118-E118</f>
        <v>7.7099999999999937</v>
      </c>
      <c r="I118">
        <f>G118-E118</f>
        <v>-3</v>
      </c>
    </row>
    <row r="119" spans="1:9">
      <c r="A119" t="str">
        <f>SP!A31</f>
        <v>Collin McHugh</v>
      </c>
      <c r="B119" t="str">
        <f>SP!B31</f>
        <v>SP</v>
      </c>
      <c r="C119">
        <f>SP!C31</f>
        <v>428.61999999999995</v>
      </c>
      <c r="D119" s="3">
        <f>SP!D31</f>
        <v>0.98295459238391047</v>
      </c>
      <c r="E119">
        <v>118</v>
      </c>
      <c r="F119">
        <v>81.42</v>
      </c>
      <c r="G119">
        <v>79</v>
      </c>
      <c r="H119">
        <f>F119-E119</f>
        <v>-36.58</v>
      </c>
      <c r="I119">
        <f>G119-E119</f>
        <v>-39</v>
      </c>
    </row>
    <row r="120" spans="1:9">
      <c r="A120" t="str">
        <f>OF!A30</f>
        <v>Kole Calhoun</v>
      </c>
      <c r="B120" t="str">
        <f>OF!B30</f>
        <v>OF</v>
      </c>
      <c r="C120">
        <f>OF!C30</f>
        <v>310.66000000000003</v>
      </c>
      <c r="D120" s="3">
        <f>OF!D30</f>
        <v>0.97676990203520719</v>
      </c>
      <c r="E120">
        <v>119</v>
      </c>
      <c r="F120">
        <v>172.21</v>
      </c>
      <c r="G120">
        <v>166</v>
      </c>
      <c r="H120">
        <f>F120-E120</f>
        <v>53.210000000000008</v>
      </c>
      <c r="I120">
        <f>G120-E120</f>
        <v>47</v>
      </c>
    </row>
    <row r="121" spans="1:9">
      <c r="A121" t="str">
        <f>RP!A22</f>
        <v>Santiago Casilla</v>
      </c>
      <c r="B121" t="str">
        <f>RP!B22</f>
        <v>RP</v>
      </c>
      <c r="C121">
        <f>RP!C22</f>
        <v>286.67</v>
      </c>
      <c r="D121" s="3">
        <f>RP!D22</f>
        <v>0.97486545411065906</v>
      </c>
      <c r="E121">
        <v>120</v>
      </c>
      <c r="F121">
        <v>151.96</v>
      </c>
      <c r="G121">
        <v>146</v>
      </c>
      <c r="H121">
        <f>F121-E121</f>
        <v>31.960000000000008</v>
      </c>
      <c r="I121">
        <f>G121-E121</f>
        <v>26</v>
      </c>
    </row>
    <row r="122" spans="1:9">
      <c r="A122" t="str">
        <f>OF!A31</f>
        <v>Matt Kemp</v>
      </c>
      <c r="B122" t="str">
        <f>OF!B31</f>
        <v>OF</v>
      </c>
      <c r="C122">
        <f>OF!C31</f>
        <v>310.37</v>
      </c>
      <c r="D122" s="3">
        <f>OF!D31</f>
        <v>0.970762197441565</v>
      </c>
      <c r="E122">
        <v>121</v>
      </c>
      <c r="F122">
        <v>126.54</v>
      </c>
      <c r="G122">
        <v>120</v>
      </c>
      <c r="H122">
        <f>F122-E122</f>
        <v>5.5400000000000063</v>
      </c>
      <c r="I122">
        <f>G122-E122</f>
        <v>-1</v>
      </c>
    </row>
    <row r="123" spans="1:9">
      <c r="A123" t="str">
        <f>'3B'!A10</f>
        <v>Evan Longoria</v>
      </c>
      <c r="B123" t="str">
        <f>'3B'!B10</f>
        <v>3B</v>
      </c>
      <c r="C123">
        <f>'3B'!C10</f>
        <v>336.93999999999994</v>
      </c>
      <c r="D123" s="3">
        <f>'3B'!D10</f>
        <v>0.95912775248597049</v>
      </c>
      <c r="E123">
        <v>122</v>
      </c>
      <c r="F123">
        <v>132.61000000000001</v>
      </c>
      <c r="G123">
        <v>127</v>
      </c>
      <c r="H123">
        <f>F123-E123</f>
        <v>10.610000000000014</v>
      </c>
      <c r="I123">
        <f>G123-E123</f>
        <v>5</v>
      </c>
    </row>
    <row r="124" spans="1:9">
      <c r="A124" t="str">
        <f>'2B'!A8</f>
        <v>Jason Kipnis</v>
      </c>
      <c r="B124" t="str">
        <f>'2B'!B8</f>
        <v>2B</v>
      </c>
      <c r="C124">
        <f>'2B'!C8</f>
        <v>323.41999999999996</v>
      </c>
      <c r="D124" s="3">
        <f>'2B'!D8</f>
        <v>0.9448890712014284</v>
      </c>
      <c r="E124">
        <v>123</v>
      </c>
      <c r="F124">
        <v>123.7</v>
      </c>
      <c r="G124">
        <v>112</v>
      </c>
      <c r="H124">
        <f>F124-E124</f>
        <v>0.70000000000000284</v>
      </c>
      <c r="I124">
        <f>G124-E124</f>
        <v>-11</v>
      </c>
    </row>
    <row r="125" spans="1:9">
      <c r="A125" t="str">
        <f>OF!A32</f>
        <v>Jacoby Ellsbury</v>
      </c>
      <c r="B125" t="str">
        <f>OF!B32</f>
        <v>OF</v>
      </c>
      <c r="C125">
        <f>OF!C32</f>
        <v>309.03000000000014</v>
      </c>
      <c r="D125" s="3">
        <f>OF!D32</f>
        <v>0.9430024589743955</v>
      </c>
      <c r="E125">
        <v>124</v>
      </c>
      <c r="F125">
        <v>124.66</v>
      </c>
      <c r="G125">
        <v>113</v>
      </c>
      <c r="H125">
        <f>F125-E125</f>
        <v>0.65999999999999659</v>
      </c>
      <c r="I125">
        <f>G125-E125</f>
        <v>-11</v>
      </c>
    </row>
    <row r="126" spans="1:9">
      <c r="A126" t="str">
        <f>SP!A32</f>
        <v>Julio Teheran</v>
      </c>
      <c r="B126" t="str">
        <f>SP!B32</f>
        <v>SP</v>
      </c>
      <c r="C126">
        <f>SP!C32</f>
        <v>425.19000000000005</v>
      </c>
      <c r="D126" s="3">
        <f>SP!D32</f>
        <v>0.94060395487760828</v>
      </c>
      <c r="E126">
        <v>125</v>
      </c>
      <c r="F126">
        <v>129.72</v>
      </c>
      <c r="G126">
        <v>122</v>
      </c>
      <c r="H126">
        <f>F126-E126</f>
        <v>4.7199999999999989</v>
      </c>
      <c r="I126">
        <f>G126-E126</f>
        <v>-3</v>
      </c>
    </row>
    <row r="127" spans="1:9">
      <c r="A127" t="str">
        <f>'2B'!A9</f>
        <v>Anthony Rendon</v>
      </c>
      <c r="B127" t="str">
        <f>'2B'!B9</f>
        <v>2B</v>
      </c>
      <c r="C127">
        <f>'2B'!C9</f>
        <v>323.22999999999996</v>
      </c>
      <c r="D127" s="3">
        <f>'2B'!D9</f>
        <v>0.93952519538642187</v>
      </c>
      <c r="E127">
        <v>101</v>
      </c>
      <c r="F127">
        <v>92.3</v>
      </c>
      <c r="G127">
        <v>86</v>
      </c>
      <c r="H127">
        <f>F127-E127</f>
        <v>-8.7000000000000028</v>
      </c>
      <c r="I127">
        <f>G127-E127</f>
        <v>-15</v>
      </c>
    </row>
    <row r="128" spans="1:9">
      <c r="A128" t="str">
        <f>'2B'!A10</f>
        <v>Dustin Pedroia</v>
      </c>
      <c r="B128" t="str">
        <f>'2B'!B10</f>
        <v>2B</v>
      </c>
      <c r="C128">
        <f>'2B'!C10</f>
        <v>323.10000000000002</v>
      </c>
      <c r="D128" s="3">
        <f>'2B'!D10</f>
        <v>0.93585517509194538</v>
      </c>
      <c r="E128">
        <v>128</v>
      </c>
      <c r="F128">
        <v>120.1</v>
      </c>
      <c r="G128">
        <v>116</v>
      </c>
      <c r="H128">
        <f>F128-E128</f>
        <v>-7.9000000000000057</v>
      </c>
      <c r="I128">
        <f>G128-E128</f>
        <v>-12</v>
      </c>
    </row>
    <row r="129" spans="1:9">
      <c r="A129" t="str">
        <f>'2B'!A11</f>
        <v>Rougned Odor</v>
      </c>
      <c r="B129" t="str">
        <f>'2B'!B11</f>
        <v>2B</v>
      </c>
      <c r="C129">
        <f>'2B'!C11</f>
        <v>323</v>
      </c>
      <c r="D129" s="3">
        <f>'2B'!D11</f>
        <v>0.93303208255773074</v>
      </c>
      <c r="E129">
        <v>126</v>
      </c>
      <c r="F129">
        <v>124.99</v>
      </c>
      <c r="G129">
        <v>89</v>
      </c>
      <c r="H129">
        <f>F129-E129</f>
        <v>-1.0100000000000051</v>
      </c>
      <c r="I129">
        <f>G129-E129</f>
        <v>-37</v>
      </c>
    </row>
    <row r="130" spans="1:9">
      <c r="A130" t="str">
        <f>OF!A33</f>
        <v>Curtis Granderson</v>
      </c>
      <c r="B130" t="str">
        <f>OF!B33</f>
        <v>OF</v>
      </c>
      <c r="C130">
        <f>OF!C33</f>
        <v>308.22000000000003</v>
      </c>
      <c r="D130" s="3">
        <f>OF!D33</f>
        <v>0.92622231855766946</v>
      </c>
      <c r="E130">
        <v>129</v>
      </c>
      <c r="F130">
        <v>108.89</v>
      </c>
      <c r="G130">
        <v>104</v>
      </c>
      <c r="H130">
        <f>F130-E130</f>
        <v>-20.11</v>
      </c>
      <c r="I130">
        <f>G130-E130</f>
        <v>-25</v>
      </c>
    </row>
    <row r="131" spans="1:9">
      <c r="A131" t="str">
        <f>OF!A34</f>
        <v>Matt Holliday</v>
      </c>
      <c r="B131" t="str">
        <f>OF!B34</f>
        <v>OF</v>
      </c>
      <c r="C131">
        <f>OF!C34</f>
        <v>307.85000000000002</v>
      </c>
      <c r="D131" s="3">
        <f>OF!D34</f>
        <v>0.91855731614509184</v>
      </c>
      <c r="E131">
        <v>130</v>
      </c>
      <c r="F131">
        <v>150.72</v>
      </c>
      <c r="G131">
        <v>144</v>
      </c>
      <c r="H131">
        <f>F131-E131</f>
        <v>20.72</v>
      </c>
      <c r="I131">
        <f>G131-E131</f>
        <v>14</v>
      </c>
    </row>
    <row r="132" spans="1:9">
      <c r="A132" t="str">
        <f>SP!A33</f>
        <v>John Lackey</v>
      </c>
      <c r="B132" t="str">
        <f>SP!B33</f>
        <v>SP</v>
      </c>
      <c r="C132">
        <f>SP!C33</f>
        <v>422.18999999999994</v>
      </c>
      <c r="D132" s="3">
        <f>SP!D33</f>
        <v>0.90356258096538822</v>
      </c>
      <c r="E132">
        <v>131</v>
      </c>
      <c r="F132">
        <v>133.77000000000001</v>
      </c>
      <c r="G132">
        <v>128</v>
      </c>
      <c r="H132">
        <f>F132-E132</f>
        <v>2.7700000000000102</v>
      </c>
      <c r="I132">
        <f>G132-E132</f>
        <v>-3</v>
      </c>
    </row>
    <row r="133" spans="1:9">
      <c r="A133" t="str">
        <f>SP!A34</f>
        <v>Jose Fernandez</v>
      </c>
      <c r="B133" t="str">
        <f>SP!B34</f>
        <v>SP</v>
      </c>
      <c r="C133">
        <f>SP!C34</f>
        <v>422.09000000000003</v>
      </c>
      <c r="D133" s="3">
        <f>SP!D34</f>
        <v>0.9023278685016487</v>
      </c>
      <c r="E133">
        <v>132</v>
      </c>
      <c r="F133">
        <v>37.25</v>
      </c>
      <c r="G133">
        <v>35</v>
      </c>
      <c r="H133">
        <f>F133-E133</f>
        <v>-94.75</v>
      </c>
      <c r="I133">
        <f>G133-E133</f>
        <v>-97</v>
      </c>
    </row>
    <row r="134" spans="1:9">
      <c r="A134" t="str">
        <f>OF!A35</f>
        <v>Christian Yelich</v>
      </c>
      <c r="B134" t="str">
        <f>OF!B35</f>
        <v>OF</v>
      </c>
      <c r="C134">
        <f>OF!C35</f>
        <v>306.34000000000003</v>
      </c>
      <c r="D134" s="3">
        <f>OF!D35</f>
        <v>0.88727581981268133</v>
      </c>
      <c r="E134">
        <v>133</v>
      </c>
      <c r="F134">
        <v>141.47</v>
      </c>
      <c r="G134">
        <v>138</v>
      </c>
      <c r="H134">
        <f>F134-E134</f>
        <v>8.4699999999999989</v>
      </c>
      <c r="I134">
        <f>G134-E134</f>
        <v>5</v>
      </c>
    </row>
    <row r="135" spans="1:9">
      <c r="A135" t="str">
        <f>OF!A36</f>
        <v>Brett Gardner</v>
      </c>
      <c r="B135" t="str">
        <f>OF!B36</f>
        <v>OF</v>
      </c>
      <c r="C135">
        <f>OF!C36</f>
        <v>305.99999999999994</v>
      </c>
      <c r="D135" s="3">
        <f>OF!D36</f>
        <v>0.88023230408220288</v>
      </c>
      <c r="E135">
        <v>134</v>
      </c>
      <c r="F135">
        <v>163.37</v>
      </c>
      <c r="G135">
        <v>154</v>
      </c>
      <c r="H135">
        <f>F135-E135</f>
        <v>29.370000000000005</v>
      </c>
      <c r="I135">
        <f>G135-E135</f>
        <v>20</v>
      </c>
    </row>
    <row r="136" spans="1:9">
      <c r="A136" t="str">
        <f>'2B'!A12</f>
        <v>Dee Gordon</v>
      </c>
      <c r="B136" t="str">
        <f>'2B'!B12</f>
        <v>2B</v>
      </c>
      <c r="C136">
        <f>'2B'!C12</f>
        <v>321.09999999999997</v>
      </c>
      <c r="D136" s="3">
        <f>'2B'!D12</f>
        <v>0.87939332440766371</v>
      </c>
      <c r="E136">
        <v>127</v>
      </c>
      <c r="F136">
        <v>47.17</v>
      </c>
      <c r="G136">
        <v>111</v>
      </c>
      <c r="H136">
        <f>F136-E136</f>
        <v>-79.83</v>
      </c>
      <c r="I136">
        <f>G136-E136</f>
        <v>-16</v>
      </c>
    </row>
    <row r="137" spans="1:9">
      <c r="A137" t="str">
        <f>OF!A37</f>
        <v>Hunter Pence</v>
      </c>
      <c r="B137" t="str">
        <f>OF!B37</f>
        <v>OF</v>
      </c>
      <c r="C137">
        <f>OF!C37</f>
        <v>305.92</v>
      </c>
      <c r="D137" s="3">
        <f>OF!D37</f>
        <v>0.87857500626326879</v>
      </c>
      <c r="E137">
        <v>136</v>
      </c>
      <c r="F137">
        <v>126.97</v>
      </c>
      <c r="G137">
        <v>121</v>
      </c>
      <c r="H137">
        <f>F137-E137</f>
        <v>-9.0300000000000011</v>
      </c>
      <c r="I137">
        <f>G137-E137</f>
        <v>-15</v>
      </c>
    </row>
    <row r="138" spans="1:9">
      <c r="A138" t="str">
        <f>OF!A38</f>
        <v>Hanley Ramirez</v>
      </c>
      <c r="B138" t="str">
        <f>OF!B38</f>
        <v>OF</v>
      </c>
      <c r="C138">
        <f>OF!C38</f>
        <v>305.90999999999997</v>
      </c>
      <c r="D138" s="3">
        <f>OF!D38</f>
        <v>0.87836784403590085</v>
      </c>
      <c r="E138">
        <v>137</v>
      </c>
      <c r="F138">
        <v>140.16999999999999</v>
      </c>
      <c r="G138">
        <v>137</v>
      </c>
      <c r="H138">
        <f>F138-E138</f>
        <v>3.1699999999999875</v>
      </c>
      <c r="I138">
        <f>G138-E138</f>
        <v>0</v>
      </c>
    </row>
    <row r="139" spans="1:9">
      <c r="A139" t="str">
        <f>'C'!A8</f>
        <v>Stephen Vogt</v>
      </c>
      <c r="B139" t="str">
        <f>'C'!B8</f>
        <v>C</v>
      </c>
      <c r="C139">
        <f>'C'!C8</f>
        <v>252.84999999999997</v>
      </c>
      <c r="D139" s="3">
        <f>'C'!D8</f>
        <v>0.87366256849244472</v>
      </c>
      <c r="E139">
        <v>138</v>
      </c>
      <c r="F139">
        <v>155.72999999999999</v>
      </c>
      <c r="G139">
        <v>150</v>
      </c>
      <c r="H139">
        <f>F139-E139</f>
        <v>17.72999999999999</v>
      </c>
      <c r="I139">
        <f>G139-E139</f>
        <v>12</v>
      </c>
    </row>
    <row r="140" spans="1:9">
      <c r="A140" t="str">
        <f>OF!A39</f>
        <v>Alex Gordon</v>
      </c>
      <c r="B140" t="str">
        <f>OF!B39</f>
        <v>OF</v>
      </c>
      <c r="C140">
        <f>OF!C39</f>
        <v>303.43000000000006</v>
      </c>
      <c r="D140" s="3">
        <f>OF!D39</f>
        <v>0.82699161164889723</v>
      </c>
      <c r="E140">
        <v>139</v>
      </c>
      <c r="F140">
        <v>167.7</v>
      </c>
      <c r="G140">
        <v>162</v>
      </c>
      <c r="H140">
        <f>F140-E140</f>
        <v>28.699999999999989</v>
      </c>
      <c r="I140">
        <f>G140-E140</f>
        <v>23</v>
      </c>
    </row>
    <row r="141" spans="1:9">
      <c r="A141" t="str">
        <f>SP!A35</f>
        <v>Masahiro Tanaka</v>
      </c>
      <c r="B141" t="str">
        <f>SP!B35</f>
        <v>SP</v>
      </c>
      <c r="C141">
        <f>SP!C35</f>
        <v>415.86999999999989</v>
      </c>
      <c r="D141" s="3">
        <f>SP!D35</f>
        <v>0.82552875325698005</v>
      </c>
      <c r="E141">
        <v>140</v>
      </c>
      <c r="F141">
        <v>71.47</v>
      </c>
      <c r="G141">
        <v>69</v>
      </c>
      <c r="H141">
        <f>F141-E141</f>
        <v>-68.53</v>
      </c>
      <c r="I141">
        <f>G141-E141</f>
        <v>-71</v>
      </c>
    </row>
    <row r="142" spans="1:9">
      <c r="A142" t="str">
        <f>OF!A40</f>
        <v>Carlos Gomez</v>
      </c>
      <c r="B142" t="str">
        <f>OF!B40</f>
        <v>OF</v>
      </c>
      <c r="C142">
        <f>OF!C40</f>
        <v>302.52</v>
      </c>
      <c r="D142" s="3">
        <f>OF!D40</f>
        <v>0.80813984895850233</v>
      </c>
      <c r="E142">
        <v>141</v>
      </c>
      <c r="F142">
        <v>73.77</v>
      </c>
      <c r="G142">
        <v>73</v>
      </c>
      <c r="H142">
        <f>F142-E142</f>
        <v>-67.23</v>
      </c>
      <c r="I142">
        <f>G142-E142</f>
        <v>-68</v>
      </c>
    </row>
    <row r="143" spans="1:9">
      <c r="A143" t="str">
        <f>SS!A7</f>
        <v>Corey Seager</v>
      </c>
      <c r="B143" t="str">
        <f>SS!B7</f>
        <v>SS</v>
      </c>
      <c r="C143">
        <f>SS!C7</f>
        <v>292.45999999999992</v>
      </c>
      <c r="D143" s="3">
        <f>SS!D7</f>
        <v>0.78848965521865955</v>
      </c>
      <c r="E143">
        <v>142</v>
      </c>
      <c r="F143">
        <v>81.02</v>
      </c>
      <c r="G143">
        <v>77</v>
      </c>
      <c r="H143">
        <f>F143-E143</f>
        <v>-60.980000000000004</v>
      </c>
      <c r="I143">
        <f>G143-E143</f>
        <v>-65</v>
      </c>
    </row>
    <row r="144" spans="1:9">
      <c r="A144" t="str">
        <f>OF!A41</f>
        <v>George Springer</v>
      </c>
      <c r="B144" t="str">
        <f>OF!B41</f>
        <v>OF</v>
      </c>
      <c r="C144">
        <f>OF!C41</f>
        <v>300.86</v>
      </c>
      <c r="D144" s="3">
        <f>OF!D41</f>
        <v>0.77375091921558792</v>
      </c>
      <c r="E144">
        <v>143</v>
      </c>
      <c r="F144">
        <v>57.01</v>
      </c>
      <c r="G144">
        <v>54</v>
      </c>
      <c r="H144">
        <f>F144-E144</f>
        <v>-85.990000000000009</v>
      </c>
      <c r="I144">
        <f>G144-E144</f>
        <v>-89</v>
      </c>
    </row>
    <row r="145" spans="1:9">
      <c r="A145" t="str">
        <f>'3B'!A11</f>
        <v>Mike Moustakas</v>
      </c>
      <c r="B145" t="str">
        <f>'3B'!B11</f>
        <v>3B</v>
      </c>
      <c r="C145">
        <f>'3B'!C11</f>
        <v>326.9799999999999</v>
      </c>
      <c r="D145" s="3">
        <f>'3B'!D11</f>
        <v>0.7695482245089853</v>
      </c>
      <c r="E145">
        <v>144</v>
      </c>
      <c r="F145">
        <v>165.25</v>
      </c>
      <c r="G145">
        <v>158</v>
      </c>
      <c r="H145">
        <f>F145-E145</f>
        <v>21.25</v>
      </c>
      <c r="I145">
        <f>G145-E145</f>
        <v>14</v>
      </c>
    </row>
    <row r="146" spans="1:9">
      <c r="A146" t="str">
        <f>OF!A42</f>
        <v>Kevin Pillar</v>
      </c>
      <c r="B146" t="str">
        <f>OF!B42</f>
        <v>OF</v>
      </c>
      <c r="C146">
        <f>OF!C42</f>
        <v>300.23</v>
      </c>
      <c r="D146" s="3">
        <f>OF!D42</f>
        <v>0.7606996988914696</v>
      </c>
      <c r="E146">
        <v>145</v>
      </c>
      <c r="F146">
        <v>221.34</v>
      </c>
      <c r="G146">
        <v>214</v>
      </c>
      <c r="H146">
        <f>F146-E146</f>
        <v>76.34</v>
      </c>
      <c r="I146">
        <f>G146-E146</f>
        <v>69</v>
      </c>
    </row>
    <row r="147" spans="1:9">
      <c r="A147" t="str">
        <f>SP!A36</f>
        <v>Wei-Yin Chen</v>
      </c>
      <c r="B147" t="str">
        <f>SP!B36</f>
        <v>SP</v>
      </c>
      <c r="C147">
        <f>SP!C36</f>
        <v>408.40000000000009</v>
      </c>
      <c r="D147" s="3">
        <f>SP!D36</f>
        <v>0.73329573221555777</v>
      </c>
      <c r="E147">
        <v>146</v>
      </c>
      <c r="F147">
        <v>183.27</v>
      </c>
      <c r="G147">
        <v>177</v>
      </c>
      <c r="H147">
        <f>F147-E147</f>
        <v>37.27000000000001</v>
      </c>
      <c r="I147">
        <f>G147-E147</f>
        <v>31</v>
      </c>
    </row>
    <row r="148" spans="1:9">
      <c r="A148" t="str">
        <f>SP!A37</f>
        <v>Carlos Martinez</v>
      </c>
      <c r="B148" t="str">
        <f>SP!B37</f>
        <v>SP</v>
      </c>
      <c r="C148">
        <f>SP!C37</f>
        <v>407.05999999999983</v>
      </c>
      <c r="D148" s="3">
        <f>SP!D37</f>
        <v>0.7167505852014302</v>
      </c>
      <c r="E148">
        <v>147</v>
      </c>
      <c r="F148">
        <v>52.73</v>
      </c>
      <c r="G148">
        <v>47</v>
      </c>
      <c r="H148">
        <f>F148-E148</f>
        <v>-94.27000000000001</v>
      </c>
      <c r="I148">
        <f>G148-E148</f>
        <v>-100</v>
      </c>
    </row>
    <row r="149" spans="1:9">
      <c r="A149" t="str">
        <f>SP!A38</f>
        <v>Jake Odorizzi</v>
      </c>
      <c r="B149" t="str">
        <f>SP!B38</f>
        <v>SP</v>
      </c>
      <c r="C149">
        <f>SP!C38</f>
        <v>404.75999999999988</v>
      </c>
      <c r="D149" s="3">
        <f>SP!D38</f>
        <v>0.68835219853539642</v>
      </c>
      <c r="E149">
        <v>148</v>
      </c>
      <c r="F149">
        <v>134.88</v>
      </c>
      <c r="G149">
        <v>130</v>
      </c>
      <c r="H149">
        <f>F149-E149</f>
        <v>-13.120000000000005</v>
      </c>
      <c r="I149">
        <f>G149-E149</f>
        <v>-18</v>
      </c>
    </row>
    <row r="150" spans="1:9">
      <c r="A150" t="str">
        <f>SS!A8</f>
        <v>Andrelton Simmons</v>
      </c>
      <c r="B150" t="str">
        <f>SS!B8</f>
        <v>SS</v>
      </c>
      <c r="C150">
        <f>SS!C8</f>
        <v>288.86</v>
      </c>
      <c r="D150" s="3">
        <f>SS!D8</f>
        <v>0.67458264242623978</v>
      </c>
      <c r="E150">
        <v>149</v>
      </c>
      <c r="F150">
        <v>224.3</v>
      </c>
      <c r="G150">
        <v>216</v>
      </c>
      <c r="H150">
        <f>F150-E150</f>
        <v>75.300000000000011</v>
      </c>
      <c r="I150">
        <f>G150-E150</f>
        <v>67</v>
      </c>
    </row>
    <row r="151" spans="1:9">
      <c r="A151" t="str">
        <f>OF!A43</f>
        <v>Ender Inciarte</v>
      </c>
      <c r="B151" t="str">
        <f>OF!B43</f>
        <v>OF</v>
      </c>
      <c r="C151">
        <f>OF!C43</f>
        <v>296</v>
      </c>
      <c r="D151" s="3">
        <f>OF!D43</f>
        <v>0.67307007671524599</v>
      </c>
      <c r="E151">
        <v>150</v>
      </c>
      <c r="F151">
        <v>217.19</v>
      </c>
      <c r="G151">
        <v>210</v>
      </c>
      <c r="H151">
        <f>F151-E151</f>
        <v>67.19</v>
      </c>
      <c r="I151">
        <f>G151-E151</f>
        <v>60</v>
      </c>
    </row>
    <row r="152" spans="1:9">
      <c r="A152" t="str">
        <f>OF!A44</f>
        <v>Jay Bruce</v>
      </c>
      <c r="B152" t="str">
        <f>OF!B44</f>
        <v>OF</v>
      </c>
      <c r="C152">
        <f>OF!C44</f>
        <v>295.07999999999993</v>
      </c>
      <c r="D152" s="3">
        <f>OF!D44</f>
        <v>0.65401115179748437</v>
      </c>
      <c r="E152">
        <v>151</v>
      </c>
      <c r="F152">
        <v>183.48</v>
      </c>
      <c r="G152">
        <v>179</v>
      </c>
      <c r="H152">
        <f>F152-E152</f>
        <v>32.47999999999999</v>
      </c>
      <c r="I152">
        <f>G152-E152</f>
        <v>28</v>
      </c>
    </row>
    <row r="153" spans="1:9">
      <c r="A153" t="str">
        <f>'C'!A9</f>
        <v>Travis d'Arnaud</v>
      </c>
      <c r="B153" t="str">
        <f>'C'!B9</f>
        <v>C</v>
      </c>
      <c r="C153">
        <f>'C'!C9</f>
        <v>241.51</v>
      </c>
      <c r="D153" s="3">
        <f>'C'!D9</f>
        <v>0.65251673084279527</v>
      </c>
      <c r="E153">
        <v>152</v>
      </c>
      <c r="F153">
        <v>137.57</v>
      </c>
      <c r="G153">
        <v>136</v>
      </c>
      <c r="H153">
        <f>F153-E153</f>
        <v>-14.430000000000007</v>
      </c>
      <c r="I153">
        <f>G153-E153</f>
        <v>-16</v>
      </c>
    </row>
    <row r="154" spans="1:9">
      <c r="A154" t="str">
        <f>SP!A39</f>
        <v>Kenta Maeda</v>
      </c>
      <c r="B154" t="str">
        <f>SP!B39</f>
        <v>SP</v>
      </c>
      <c r="C154">
        <f>SP!C39</f>
        <v>401.59</v>
      </c>
      <c r="D154" s="3">
        <f>SP!D39</f>
        <v>0.64921181343481971</v>
      </c>
      <c r="E154">
        <v>153</v>
      </c>
      <c r="F154">
        <v>152.37</v>
      </c>
      <c r="G154">
        <v>148</v>
      </c>
      <c r="H154">
        <f>F154-E154</f>
        <v>-0.62999999999999545</v>
      </c>
      <c r="I154">
        <f>G154-E154</f>
        <v>-5</v>
      </c>
    </row>
    <row r="155" spans="1:9">
      <c r="A155" t="str">
        <f>'3B'!A12</f>
        <v>Maikel Franco</v>
      </c>
      <c r="B155" t="str">
        <f>'3B'!B12</f>
        <v>3B</v>
      </c>
      <c r="C155">
        <f>'3B'!C12</f>
        <v>320.52</v>
      </c>
      <c r="D155" s="3">
        <f>'3B'!D12</f>
        <v>0.6465880085721073</v>
      </c>
      <c r="E155">
        <v>154</v>
      </c>
      <c r="F155">
        <v>60.69</v>
      </c>
      <c r="G155">
        <v>58</v>
      </c>
      <c r="H155">
        <f>F155-E155</f>
        <v>-93.31</v>
      </c>
      <c r="I155">
        <f>G155-E155</f>
        <v>-96</v>
      </c>
    </row>
    <row r="156" spans="1:9">
      <c r="A156" t="str">
        <f>SP!A40</f>
        <v>Yordano Ventura</v>
      </c>
      <c r="B156" t="str">
        <f>SP!B40</f>
        <v>SP</v>
      </c>
      <c r="C156">
        <f>SP!C40</f>
        <v>400.34999999999985</v>
      </c>
      <c r="D156" s="3">
        <f>SP!D40</f>
        <v>0.63390137888443454</v>
      </c>
      <c r="E156">
        <v>155</v>
      </c>
      <c r="F156">
        <v>147.65</v>
      </c>
      <c r="G156">
        <v>140</v>
      </c>
      <c r="H156">
        <f>F156-E156</f>
        <v>-7.3499999999999943</v>
      </c>
      <c r="I156">
        <f>G156-E156</f>
        <v>-15</v>
      </c>
    </row>
    <row r="157" spans="1:9">
      <c r="A157" t="str">
        <f>SP!A41</f>
        <v>Scott Kazmir</v>
      </c>
      <c r="B157" t="str">
        <f>SP!B41</f>
        <v>SP</v>
      </c>
      <c r="C157">
        <f>SP!C41</f>
        <v>400.22</v>
      </c>
      <c r="D157" s="3">
        <f>SP!D41</f>
        <v>0.63229625268157386</v>
      </c>
      <c r="E157">
        <v>156</v>
      </c>
      <c r="F157">
        <v>151.66</v>
      </c>
      <c r="G157">
        <v>145</v>
      </c>
      <c r="H157">
        <f>F157-E157</f>
        <v>-4.3400000000000034</v>
      </c>
      <c r="I157">
        <f>G157-E157</f>
        <v>-11</v>
      </c>
    </row>
    <row r="158" spans="1:9">
      <c r="A158" t="str">
        <f>SP!A42</f>
        <v>Shelby Miller</v>
      </c>
      <c r="B158" t="str">
        <f>SP!B42</f>
        <v>SP</v>
      </c>
      <c r="C158">
        <f>SP!C42</f>
        <v>399.78999999999985</v>
      </c>
      <c r="D158" s="3">
        <f>SP!D42</f>
        <v>0.62698698908748696</v>
      </c>
      <c r="E158">
        <v>157</v>
      </c>
      <c r="F158">
        <v>113.56</v>
      </c>
      <c r="G158">
        <v>110</v>
      </c>
      <c r="H158">
        <f>F158-E158</f>
        <v>-43.44</v>
      </c>
      <c r="I158">
        <f>G158-E158</f>
        <v>-47</v>
      </c>
    </row>
    <row r="159" spans="1:9">
      <c r="A159" t="str">
        <f>OF!A45</f>
        <v>Gerardo Parra</v>
      </c>
      <c r="B159" t="str">
        <f>OF!B45</f>
        <v>OF</v>
      </c>
      <c r="C159">
        <f>OF!C45</f>
        <v>293.69999999999993</v>
      </c>
      <c r="D159" s="3">
        <f>OF!D45</f>
        <v>0.62542276442084421</v>
      </c>
      <c r="E159">
        <v>158</v>
      </c>
      <c r="F159">
        <v>198.97</v>
      </c>
      <c r="G159">
        <v>196</v>
      </c>
      <c r="H159">
        <f>F159-E159</f>
        <v>40.97</v>
      </c>
      <c r="I159">
        <f>G159-E159</f>
        <v>38</v>
      </c>
    </row>
    <row r="160" spans="1:9">
      <c r="A160" t="str">
        <f>RP!A23</f>
        <v>Dellin Betances</v>
      </c>
      <c r="B160" t="str">
        <f>RP!B23</f>
        <v>RP</v>
      </c>
      <c r="C160">
        <f>RP!C23</f>
        <v>271.93</v>
      </c>
      <c r="D160" s="3">
        <f>RP!D23</f>
        <v>0.61839021735573163</v>
      </c>
      <c r="E160">
        <v>159</v>
      </c>
      <c r="F160">
        <v>186.21</v>
      </c>
      <c r="G160">
        <v>184</v>
      </c>
      <c r="H160">
        <f>F160-E160</f>
        <v>27.210000000000008</v>
      </c>
      <c r="I160">
        <f>G160-E160</f>
        <v>25</v>
      </c>
    </row>
    <row r="161" spans="1:9">
      <c r="A161" t="str">
        <f>OF!A46</f>
        <v>Denard Span</v>
      </c>
      <c r="B161" t="str">
        <f>OF!B46</f>
        <v>OF</v>
      </c>
      <c r="C161">
        <f>OF!C46</f>
        <v>293.33000000000004</v>
      </c>
      <c r="D161" s="3">
        <f>OF!D46</f>
        <v>0.61775776200826904</v>
      </c>
      <c r="E161">
        <v>160</v>
      </c>
      <c r="F161">
        <v>205.92</v>
      </c>
      <c r="G161">
        <v>201</v>
      </c>
      <c r="H161">
        <f>F161-E161</f>
        <v>45.919999999999987</v>
      </c>
      <c r="I161">
        <f>G161-E161</f>
        <v>41</v>
      </c>
    </row>
    <row r="162" spans="1:9">
      <c r="A162" t="str">
        <f>OF!A47</f>
        <v>Raimel Tapia</v>
      </c>
      <c r="B162" t="str">
        <f>OF!B47</f>
        <v>OF</v>
      </c>
      <c r="C162">
        <f>OF!C47</f>
        <v>293</v>
      </c>
      <c r="D162" s="3">
        <f>OF!D47</f>
        <v>0.61092140850515853</v>
      </c>
      <c r="E162">
        <v>161</v>
      </c>
      <c r="F162">
        <v>270</v>
      </c>
      <c r="G162">
        <v>225</v>
      </c>
      <c r="H162">
        <f>F162-E162</f>
        <v>109</v>
      </c>
      <c r="I162">
        <f>G162-E162</f>
        <v>64</v>
      </c>
    </row>
    <row r="163" spans="1:9">
      <c r="A163" t="str">
        <f>OF!A48</f>
        <v>Evan Gattis</v>
      </c>
      <c r="B163" t="str">
        <f>OF!B48</f>
        <v>OF</v>
      </c>
      <c r="C163">
        <f>OF!C48</f>
        <v>291.7399999999999</v>
      </c>
      <c r="D163" s="3">
        <f>OF!D48</f>
        <v>0.58481896785691967</v>
      </c>
      <c r="E163">
        <v>162</v>
      </c>
      <c r="F163">
        <v>204.3</v>
      </c>
      <c r="G163">
        <v>200</v>
      </c>
      <c r="H163">
        <f>F163-E163</f>
        <v>42.300000000000011</v>
      </c>
      <c r="I163">
        <f>G163-E163</f>
        <v>38</v>
      </c>
    </row>
    <row r="164" spans="1:9">
      <c r="A164" t="str">
        <f>OF!A49</f>
        <v>Hyun-soo Kim</v>
      </c>
      <c r="B164" t="str">
        <f>OF!B49</f>
        <v>OF</v>
      </c>
      <c r="C164">
        <f>OF!C49</f>
        <v>291.61999999999995</v>
      </c>
      <c r="D164" s="3">
        <f>OF!D49</f>
        <v>0.58233302112851726</v>
      </c>
      <c r="E164">
        <v>163</v>
      </c>
      <c r="F164">
        <v>195.47</v>
      </c>
      <c r="G164">
        <v>192</v>
      </c>
      <c r="H164">
        <f>F164-E164</f>
        <v>32.47</v>
      </c>
      <c r="I164">
        <f>G164-E164</f>
        <v>29</v>
      </c>
    </row>
    <row r="165" spans="1:9">
      <c r="A165" t="str">
        <f>'2B'!A13</f>
        <v>Neil Walker</v>
      </c>
      <c r="B165" t="str">
        <f>'2B'!B13</f>
        <v>2B</v>
      </c>
      <c r="C165">
        <f>'2B'!C13</f>
        <v>310.35000000000008</v>
      </c>
      <c r="D165" s="3">
        <f>'2B'!D13</f>
        <v>0.57591087697966126</v>
      </c>
      <c r="E165">
        <v>164</v>
      </c>
      <c r="F165">
        <v>192.57</v>
      </c>
      <c r="G165">
        <v>189</v>
      </c>
      <c r="H165">
        <f>F165-E165</f>
        <v>28.569999999999993</v>
      </c>
      <c r="I165">
        <f>G165-E165</f>
        <v>25</v>
      </c>
    </row>
    <row r="166" spans="1:9">
      <c r="A166" t="str">
        <f>SS!A9</f>
        <v>Erick Aybar</v>
      </c>
      <c r="B166" t="str">
        <f>SS!B9</f>
        <v>SS</v>
      </c>
      <c r="C166">
        <f>SS!C9</f>
        <v>285.74</v>
      </c>
      <c r="D166" s="3">
        <f>SS!D9</f>
        <v>0.57586323133947326</v>
      </c>
      <c r="E166">
        <v>165</v>
      </c>
      <c r="F166">
        <v>226.08</v>
      </c>
      <c r="G166">
        <v>217</v>
      </c>
      <c r="H166">
        <f>F166-E166</f>
        <v>61.080000000000013</v>
      </c>
      <c r="I166">
        <f>G166-E166</f>
        <v>52</v>
      </c>
    </row>
    <row r="167" spans="1:9">
      <c r="A167" t="str">
        <f>SS!A10</f>
        <v>Jhonny Peralta</v>
      </c>
      <c r="B167" t="str">
        <f>SS!B10</f>
        <v>SS</v>
      </c>
      <c r="C167">
        <f>SS!C10</f>
        <v>285.52999999999997</v>
      </c>
      <c r="D167" s="3">
        <f>SS!D10</f>
        <v>0.56921865559324747</v>
      </c>
      <c r="E167">
        <v>166</v>
      </c>
      <c r="F167">
        <v>183.38</v>
      </c>
      <c r="G167">
        <v>178</v>
      </c>
      <c r="H167">
        <f>F167-E167</f>
        <v>17.379999999999995</v>
      </c>
      <c r="I167">
        <f>G167-E167</f>
        <v>12</v>
      </c>
    </row>
    <row r="168" spans="1:9">
      <c r="A168" t="str">
        <f>SS!A11</f>
        <v>Starlin Castro</v>
      </c>
      <c r="B168" t="str">
        <f>SS!B11</f>
        <v>SS</v>
      </c>
      <c r="C168">
        <f>SS!C11</f>
        <v>285.43999999999994</v>
      </c>
      <c r="D168" s="3">
        <f>SS!D11</f>
        <v>0.56637098027343591</v>
      </c>
      <c r="E168">
        <v>167</v>
      </c>
      <c r="F168">
        <v>152.24</v>
      </c>
      <c r="G168">
        <v>147</v>
      </c>
      <c r="H168">
        <f>F168-E168</f>
        <v>-14.759999999999991</v>
      </c>
      <c r="I168">
        <f>G168-E168</f>
        <v>-20</v>
      </c>
    </row>
    <row r="169" spans="1:9">
      <c r="A169" t="str">
        <f>OF!A50</f>
        <v>Dexter Fowler</v>
      </c>
      <c r="B169" t="str">
        <f>OF!B50</f>
        <v>OF</v>
      </c>
      <c r="C169">
        <f>OF!C50</f>
        <v>290.74000000000007</v>
      </c>
      <c r="D169" s="3">
        <f>OF!D50</f>
        <v>0.5641027451202274</v>
      </c>
      <c r="E169">
        <v>168</v>
      </c>
      <c r="F169">
        <v>181.65</v>
      </c>
      <c r="G169">
        <v>176</v>
      </c>
      <c r="H169">
        <f>F169-E169</f>
        <v>13.650000000000006</v>
      </c>
      <c r="I169">
        <f>G169-E169</f>
        <v>8</v>
      </c>
    </row>
    <row r="170" spans="1:9">
      <c r="A170" t="str">
        <f>RP!A24</f>
        <v>Andrew Miller</v>
      </c>
      <c r="B170" t="str">
        <f>RP!B24</f>
        <v>RP</v>
      </c>
      <c r="C170">
        <f>RP!C24</f>
        <v>269.19000000000005</v>
      </c>
      <c r="D170" s="3">
        <f>RP!D24</f>
        <v>0.55212548542164197</v>
      </c>
      <c r="E170">
        <v>169</v>
      </c>
      <c r="F170">
        <v>173.71</v>
      </c>
      <c r="G170">
        <v>169</v>
      </c>
      <c r="H170">
        <f>F170-E170</f>
        <v>4.710000000000008</v>
      </c>
      <c r="I170">
        <f>G170-E170</f>
        <v>0</v>
      </c>
    </row>
    <row r="171" spans="1:9">
      <c r="A171" t="str">
        <f>SP!A43</f>
        <v>Gio Gonzalez</v>
      </c>
      <c r="B171" t="str">
        <f>SP!B43</f>
        <v>SP</v>
      </c>
      <c r="C171">
        <f>SP!C43</f>
        <v>393.68000000000012</v>
      </c>
      <c r="D171" s="3">
        <f>SP!D43</f>
        <v>0.55154605755293817</v>
      </c>
      <c r="E171">
        <v>170</v>
      </c>
      <c r="F171">
        <v>149.25</v>
      </c>
      <c r="G171">
        <v>143</v>
      </c>
      <c r="H171">
        <f>F171-E171</f>
        <v>-20.75</v>
      </c>
      <c r="I171">
        <f>G171-E171</f>
        <v>-27</v>
      </c>
    </row>
    <row r="172" spans="1:9">
      <c r="A172" t="str">
        <f>SP!A44</f>
        <v>Justin Verlander</v>
      </c>
      <c r="B172" t="str">
        <f>SP!B44</f>
        <v>SP</v>
      </c>
      <c r="C172">
        <f>SP!C44</f>
        <v>392.00000000000006</v>
      </c>
      <c r="D172" s="3">
        <f>SP!D44</f>
        <v>0.53080288816209487</v>
      </c>
      <c r="E172">
        <v>171</v>
      </c>
      <c r="F172">
        <v>97.03</v>
      </c>
      <c r="G172">
        <v>96</v>
      </c>
      <c r="H172">
        <f>F172-E172</f>
        <v>-73.97</v>
      </c>
      <c r="I172">
        <f>G172-E172</f>
        <v>-75</v>
      </c>
    </row>
    <row r="173" spans="1:9">
      <c r="A173" t="str">
        <f>SP!A45</f>
        <v>Michael Wacha</v>
      </c>
      <c r="B173" t="str">
        <f>SP!B45</f>
        <v>SP</v>
      </c>
      <c r="C173">
        <f>SP!C45</f>
        <v>390.67999999999995</v>
      </c>
      <c r="D173" s="3">
        <f>SP!D45</f>
        <v>0.51450468364071722</v>
      </c>
      <c r="E173">
        <v>172</v>
      </c>
      <c r="F173">
        <v>72.41</v>
      </c>
      <c r="G173">
        <v>72</v>
      </c>
      <c r="H173">
        <f>F173-E173</f>
        <v>-99.59</v>
      </c>
      <c r="I173">
        <f>G173-E173</f>
        <v>-100</v>
      </c>
    </row>
    <row r="174" spans="1:9">
      <c r="A174" t="str">
        <f>SS!A12</f>
        <v>Alcides Escobar</v>
      </c>
      <c r="B174" t="str">
        <f>SS!B12</f>
        <v>SS</v>
      </c>
      <c r="C174">
        <f>SS!C12</f>
        <v>283.66000000000008</v>
      </c>
      <c r="D174" s="3">
        <f>SS!D12</f>
        <v>0.51005029061496465</v>
      </c>
      <c r="E174">
        <v>173</v>
      </c>
      <c r="F174">
        <v>209.98</v>
      </c>
      <c r="G174">
        <v>206</v>
      </c>
      <c r="H174">
        <f>F174-E174</f>
        <v>36.97999999999999</v>
      </c>
      <c r="I174">
        <f>G174-E174</f>
        <v>33</v>
      </c>
    </row>
    <row r="175" spans="1:9">
      <c r="A175" t="str">
        <f>'1B'!A17</f>
        <v>Lucas Duda</v>
      </c>
      <c r="B175" t="str">
        <f>'1B'!B17</f>
        <v>1B</v>
      </c>
      <c r="C175">
        <f>'1B'!C17</f>
        <v>305.71999999999997</v>
      </c>
      <c r="D175" s="3">
        <f>'1B'!D17</f>
        <v>0.50618881858971232</v>
      </c>
      <c r="E175">
        <v>174</v>
      </c>
      <c r="F175">
        <v>148.96</v>
      </c>
      <c r="G175">
        <v>142</v>
      </c>
      <c r="H175">
        <f>F175-E175</f>
        <v>-25.039999999999992</v>
      </c>
      <c r="I175">
        <f>G175-E175</f>
        <v>-32</v>
      </c>
    </row>
    <row r="176" spans="1:9">
      <c r="A176" t="str">
        <f>'C'!A10</f>
        <v>Yadier Molina</v>
      </c>
      <c r="B176" t="str">
        <f>'C'!B10</f>
        <v>C</v>
      </c>
      <c r="C176">
        <f>'C'!C10</f>
        <v>233.96999999999997</v>
      </c>
      <c r="D176" s="3">
        <f>'C'!D10</f>
        <v>0.50547620034205754</v>
      </c>
      <c r="E176">
        <v>175</v>
      </c>
      <c r="F176">
        <v>211.19</v>
      </c>
      <c r="G176">
        <v>208</v>
      </c>
      <c r="H176">
        <f>F176-E176</f>
        <v>36.19</v>
      </c>
      <c r="I176">
        <f>G176-E176</f>
        <v>33</v>
      </c>
    </row>
    <row r="177" spans="1:9">
      <c r="A177" t="str">
        <f>OF!A51</f>
        <v>Billy Burns</v>
      </c>
      <c r="B177" t="str">
        <f>OF!B51</f>
        <v>OF</v>
      </c>
      <c r="C177">
        <f>OF!C51</f>
        <v>286.96000000000004</v>
      </c>
      <c r="D177" s="3">
        <f>OF!D51</f>
        <v>0.48579542317551661</v>
      </c>
      <c r="E177">
        <v>176</v>
      </c>
      <c r="F177">
        <v>186.07</v>
      </c>
      <c r="G177">
        <v>183</v>
      </c>
      <c r="H177">
        <f>F177-E177</f>
        <v>10.069999999999993</v>
      </c>
      <c r="I177">
        <f>G177-E177</f>
        <v>7</v>
      </c>
    </row>
    <row r="178" spans="1:9">
      <c r="A178" t="str">
        <f>SS!A13</f>
        <v>Alexei Ramirez</v>
      </c>
      <c r="B178" t="str">
        <f>SS!B13</f>
        <v>SS</v>
      </c>
      <c r="C178">
        <f>SS!C13</f>
        <v>282.41999999999996</v>
      </c>
      <c r="D178" s="3">
        <f>SS!D13</f>
        <v>0.47081565287534854</v>
      </c>
      <c r="E178">
        <v>177</v>
      </c>
      <c r="F178">
        <v>189.73</v>
      </c>
      <c r="G178">
        <v>186</v>
      </c>
      <c r="H178">
        <f>F178-E178</f>
        <v>12.72999999999999</v>
      </c>
      <c r="I178">
        <f>G178-E178</f>
        <v>9</v>
      </c>
    </row>
    <row r="179" spans="1:9">
      <c r="A179" t="str">
        <f>SP!A46</f>
        <v>Hisashi Iwakuma</v>
      </c>
      <c r="B179" t="str">
        <f>SP!B46</f>
        <v>SP</v>
      </c>
      <c r="C179">
        <f>SP!C46</f>
        <v>384.18</v>
      </c>
      <c r="D179" s="3">
        <f>SP!D46</f>
        <v>0.43424837349757728</v>
      </c>
      <c r="E179">
        <v>178</v>
      </c>
      <c r="F179">
        <v>91.08</v>
      </c>
      <c r="G179">
        <v>87</v>
      </c>
      <c r="H179">
        <f>F179-E179</f>
        <v>-86.92</v>
      </c>
      <c r="I179">
        <f>G179-E179</f>
        <v>-91</v>
      </c>
    </row>
    <row r="180" spans="1:9">
      <c r="A180" t="str">
        <f>SP!A47</f>
        <v>Michael Pineda</v>
      </c>
      <c r="B180" t="str">
        <f>SP!B47</f>
        <v>SP</v>
      </c>
      <c r="C180">
        <f>SP!C47</f>
        <v>383.70000000000005</v>
      </c>
      <c r="D180" s="3">
        <f>SP!D47</f>
        <v>0.42832175367162284</v>
      </c>
      <c r="E180">
        <v>179</v>
      </c>
      <c r="F180">
        <v>130.05000000000001</v>
      </c>
      <c r="G180">
        <v>124</v>
      </c>
      <c r="H180">
        <f>F180-E180</f>
        <v>-48.949999999999989</v>
      </c>
      <c r="I180">
        <f>G180-E180</f>
        <v>-55</v>
      </c>
    </row>
    <row r="181" spans="1:9">
      <c r="A181" t="str">
        <f>SP!A48</f>
        <v>R.A. Dickey</v>
      </c>
      <c r="B181" t="str">
        <f>SP!B48</f>
        <v>SP</v>
      </c>
      <c r="C181">
        <f>SP!C48</f>
        <v>380.87000000000012</v>
      </c>
      <c r="D181" s="3">
        <f>SP!D48</f>
        <v>0.39337939094776397</v>
      </c>
      <c r="E181">
        <v>180</v>
      </c>
      <c r="F181">
        <v>194.26</v>
      </c>
      <c r="G181">
        <v>191</v>
      </c>
      <c r="H181">
        <f>F181-E181</f>
        <v>14.259999999999991</v>
      </c>
      <c r="I181">
        <f>G181-E181</f>
        <v>11</v>
      </c>
    </row>
    <row r="182" spans="1:9">
      <c r="A182" t="str">
        <f>'3B'!A13</f>
        <v>Matt Duffy</v>
      </c>
      <c r="B182" t="str">
        <f>'3B'!B13</f>
        <v>3B</v>
      </c>
      <c r="C182">
        <f>'3B'!C13</f>
        <v>307</v>
      </c>
      <c r="D182" s="3">
        <f>'3B'!D13</f>
        <v>0.38924712320575927</v>
      </c>
      <c r="E182">
        <v>181</v>
      </c>
      <c r="F182">
        <v>107.51</v>
      </c>
      <c r="G182">
        <v>103</v>
      </c>
      <c r="H182">
        <f>F182-E182</f>
        <v>-73.489999999999995</v>
      </c>
      <c r="I182">
        <f>G182-E182</f>
        <v>-78</v>
      </c>
    </row>
    <row r="183" spans="1:9">
      <c r="A183" t="str">
        <f>'3B'!A14</f>
        <v>Miguel Sano</v>
      </c>
      <c r="B183" t="str">
        <f>'3B'!B14</f>
        <v>3B</v>
      </c>
      <c r="C183">
        <f>'3B'!C14</f>
        <v>306.54999999999995</v>
      </c>
      <c r="D183" s="3">
        <f>'3B'!D14</f>
        <v>0.38068178308631639</v>
      </c>
      <c r="E183">
        <v>182</v>
      </c>
      <c r="F183">
        <v>83.1</v>
      </c>
      <c r="G183">
        <v>81</v>
      </c>
      <c r="H183">
        <f>F183-E183</f>
        <v>-98.9</v>
      </c>
      <c r="I183">
        <f>G183-E183</f>
        <v>-101</v>
      </c>
    </row>
    <row r="184" spans="1:9">
      <c r="A184" t="str">
        <f>RP!A25</f>
        <v>Brad Ziegler</v>
      </c>
      <c r="B184" t="str">
        <f>RP!B25</f>
        <v>RP</v>
      </c>
      <c r="C184">
        <f>RP!C25</f>
        <v>261.36</v>
      </c>
      <c r="D184" s="3">
        <f>RP!D25</f>
        <v>0.36276313102604529</v>
      </c>
      <c r="E184">
        <v>183</v>
      </c>
      <c r="F184">
        <v>190.67</v>
      </c>
      <c r="G184">
        <v>188</v>
      </c>
      <c r="H184">
        <f>F184-E184</f>
        <v>7.6699999999999875</v>
      </c>
      <c r="I184">
        <f>G184-E184</f>
        <v>5</v>
      </c>
    </row>
    <row r="185" spans="1:9">
      <c r="A185" t="str">
        <f>RP!A26</f>
        <v>Roberto Osuna</v>
      </c>
      <c r="B185" t="str">
        <f>RP!B26</f>
        <v>RP</v>
      </c>
      <c r="C185">
        <f>RP!C26</f>
        <v>260.95999999999998</v>
      </c>
      <c r="D185" s="3">
        <f>RP!D26</f>
        <v>0.35308944753201654</v>
      </c>
      <c r="E185">
        <v>184</v>
      </c>
      <c r="F185">
        <v>207.64</v>
      </c>
      <c r="G185">
        <v>202</v>
      </c>
      <c r="H185">
        <f>F185-E185</f>
        <v>23.639999999999986</v>
      </c>
      <c r="I185">
        <f>G185-E185</f>
        <v>18</v>
      </c>
    </row>
    <row r="186" spans="1:9">
      <c r="A186" t="str">
        <f>OF!A52</f>
        <v>Delino DeShields</v>
      </c>
      <c r="B186" t="str">
        <f>OF!B52</f>
        <v>OF</v>
      </c>
      <c r="C186">
        <f>OF!C52</f>
        <v>279.75</v>
      </c>
      <c r="D186" s="3">
        <f>OF!D52</f>
        <v>0.33643145724393897</v>
      </c>
      <c r="E186">
        <v>185</v>
      </c>
      <c r="F186">
        <v>221.33</v>
      </c>
      <c r="G186">
        <v>213</v>
      </c>
      <c r="H186">
        <f>F186-E186</f>
        <v>36.330000000000013</v>
      </c>
      <c r="I186">
        <f>G186-E186</f>
        <v>28</v>
      </c>
    </row>
    <row r="187" spans="1:9">
      <c r="A187" t="str">
        <f>SP!A49</f>
        <v>Rick Porcello</v>
      </c>
      <c r="B187" t="str">
        <f>SP!B49</f>
        <v>SP</v>
      </c>
      <c r="C187">
        <f>SP!C49</f>
        <v>376.13999999999987</v>
      </c>
      <c r="D187" s="3">
        <f>SP!D49</f>
        <v>0.3349774914128294</v>
      </c>
      <c r="E187">
        <v>186</v>
      </c>
      <c r="F187">
        <v>209.29</v>
      </c>
      <c r="G187">
        <v>205</v>
      </c>
      <c r="H187">
        <f>F187-E187</f>
        <v>23.289999999999992</v>
      </c>
      <c r="I187">
        <f>G187-E187</f>
        <v>19</v>
      </c>
    </row>
    <row r="188" spans="1:9">
      <c r="A188" t="str">
        <f>SP!A50</f>
        <v>Adam Wainwright</v>
      </c>
      <c r="B188" t="str">
        <f>SP!B50</f>
        <v>SP</v>
      </c>
      <c r="C188">
        <f>SP!C50</f>
        <v>375.58000000000004</v>
      </c>
      <c r="D188" s="3">
        <f>SP!D50</f>
        <v>0.32806310161588392</v>
      </c>
      <c r="E188">
        <v>187</v>
      </c>
      <c r="F188">
        <v>54.72</v>
      </c>
      <c r="G188">
        <v>50</v>
      </c>
      <c r="H188">
        <f>F188-E188</f>
        <v>-132.28</v>
      </c>
      <c r="I188">
        <f>G188-E188</f>
        <v>-137</v>
      </c>
    </row>
    <row r="189" spans="1:9">
      <c r="A189" t="str">
        <f>'C'!A11</f>
        <v>J.T. Realmuto</v>
      </c>
      <c r="B189" t="str">
        <f>'C'!B11</f>
        <v>C</v>
      </c>
      <c r="C189">
        <f>'C'!C11</f>
        <v>224.63</v>
      </c>
      <c r="D189" s="3">
        <f>'C'!D11</f>
        <v>0.32333315592867784</v>
      </c>
      <c r="E189">
        <v>188</v>
      </c>
      <c r="F189">
        <v>184.34</v>
      </c>
      <c r="G189">
        <v>180</v>
      </c>
      <c r="H189">
        <f>F189-E189</f>
        <v>-3.6599999999999966</v>
      </c>
      <c r="I189">
        <f>G189-E189</f>
        <v>-8</v>
      </c>
    </row>
    <row r="190" spans="1:9">
      <c r="A190" t="str">
        <f>OF!A53</f>
        <v>Nori Aoki</v>
      </c>
      <c r="B190" t="str">
        <f>OF!B53</f>
        <v>OF</v>
      </c>
      <c r="C190">
        <f>OF!C53</f>
        <v>278.99</v>
      </c>
      <c r="D190" s="3">
        <f>OF!D53</f>
        <v>0.32068712796405041</v>
      </c>
      <c r="E190">
        <v>189</v>
      </c>
      <c r="F190">
        <v>270</v>
      </c>
      <c r="G190">
        <v>226</v>
      </c>
      <c r="H190">
        <f>F190-E190</f>
        <v>81</v>
      </c>
      <c r="I190">
        <f>G190-E190</f>
        <v>37</v>
      </c>
    </row>
    <row r="191" spans="1:9">
      <c r="A191" t="str">
        <f>OF!A54</f>
        <v>Stephen Piscotty</v>
      </c>
      <c r="B191" t="str">
        <f>OF!B54</f>
        <v>OF</v>
      </c>
      <c r="C191">
        <f>OF!C54</f>
        <v>278.95000000000005</v>
      </c>
      <c r="D191" s="3">
        <f>OF!D54</f>
        <v>0.31985847905458331</v>
      </c>
      <c r="E191">
        <v>190</v>
      </c>
      <c r="F191">
        <v>85.32</v>
      </c>
      <c r="G191">
        <v>83</v>
      </c>
      <c r="H191">
        <f>F191-E191</f>
        <v>-104.68</v>
      </c>
      <c r="I191">
        <f>G191-E191</f>
        <v>-107</v>
      </c>
    </row>
    <row r="192" spans="1:9">
      <c r="A192" t="str">
        <f>SP!A51</f>
        <v>Kyle Hendricks</v>
      </c>
      <c r="B192" t="str">
        <f>SP!B51</f>
        <v>SP</v>
      </c>
      <c r="C192">
        <f>SP!C51</f>
        <v>373.78999999999991</v>
      </c>
      <c r="D192" s="3">
        <f>SP!D51</f>
        <v>0.30596174851492508</v>
      </c>
      <c r="E192">
        <v>191</v>
      </c>
      <c r="F192">
        <v>189.34</v>
      </c>
      <c r="G192">
        <v>185</v>
      </c>
      <c r="H192">
        <f>F192-E192</f>
        <v>-1.6599999999999966</v>
      </c>
      <c r="I192">
        <f>G192-E192</f>
        <v>-6</v>
      </c>
    </row>
    <row r="193" spans="1:9">
      <c r="A193" t="str">
        <f>'C'!A12</f>
        <v>Derek Norris</v>
      </c>
      <c r="B193" t="str">
        <f>'C'!B12</f>
        <v>C</v>
      </c>
      <c r="C193">
        <f>'C'!C12</f>
        <v>223.43999999999994</v>
      </c>
      <c r="D193" s="3">
        <f>'C'!D12</f>
        <v>0.30012649395309621</v>
      </c>
      <c r="E193">
        <v>192</v>
      </c>
      <c r="F193">
        <v>207.97</v>
      </c>
      <c r="G193">
        <v>203</v>
      </c>
      <c r="H193">
        <f>F193-E193</f>
        <v>15.969999999999999</v>
      </c>
      <c r="I193">
        <f>G193-E193</f>
        <v>11</v>
      </c>
    </row>
    <row r="194" spans="1:9">
      <c r="A194" t="str">
        <f>'C'!A13</f>
        <v>Yasmani Grandal</v>
      </c>
      <c r="B194" t="str">
        <f>'C'!B13</f>
        <v>C</v>
      </c>
      <c r="C194">
        <f>'C'!C13</f>
        <v>223.21000000000009</v>
      </c>
      <c r="D194" s="3">
        <f>'C'!D13</f>
        <v>0.29564117273092816</v>
      </c>
      <c r="E194">
        <v>193</v>
      </c>
      <c r="F194">
        <v>164.27</v>
      </c>
      <c r="G194">
        <v>157</v>
      </c>
      <c r="H194">
        <f>F194-E194</f>
        <v>-28.72999999999999</v>
      </c>
      <c r="I194">
        <f>G194-E194</f>
        <v>-36</v>
      </c>
    </row>
    <row r="195" spans="1:9">
      <c r="A195" t="str">
        <f>'2B'!A14</f>
        <v>Joe Panik</v>
      </c>
      <c r="B195" t="str">
        <f>'2B'!B14</f>
        <v>2B</v>
      </c>
      <c r="C195">
        <f>'2B'!C14</f>
        <v>300.40999999999997</v>
      </c>
      <c r="D195" s="3">
        <f>'2B'!D14</f>
        <v>0.29529547907878606</v>
      </c>
      <c r="E195">
        <v>224</v>
      </c>
      <c r="F195">
        <v>152.22999999999999</v>
      </c>
      <c r="G195">
        <v>174</v>
      </c>
      <c r="H195">
        <f>F195-E195</f>
        <v>-71.77000000000001</v>
      </c>
      <c r="I195">
        <f>G195-E195</f>
        <v>-50</v>
      </c>
    </row>
    <row r="196" spans="1:9">
      <c r="A196" t="str">
        <f>SP!A52</f>
        <v>Mike Leake</v>
      </c>
      <c r="B196" t="str">
        <f>SP!B52</f>
        <v>SP</v>
      </c>
      <c r="C196">
        <f>SP!C52</f>
        <v>370.96000000000004</v>
      </c>
      <c r="D196" s="3">
        <f>SP!D52</f>
        <v>0.27101938579106699</v>
      </c>
      <c r="E196">
        <v>194</v>
      </c>
      <c r="F196">
        <v>192.76</v>
      </c>
      <c r="G196">
        <v>190</v>
      </c>
      <c r="H196">
        <f>F196-E196</f>
        <v>-1.2400000000000091</v>
      </c>
      <c r="I196">
        <f>G196-E196</f>
        <v>-4</v>
      </c>
    </row>
    <row r="197" spans="1:9">
      <c r="A197" t="str">
        <f>SP!A53</f>
        <v>Wade Miley</v>
      </c>
      <c r="B197" t="str">
        <f>SP!B53</f>
        <v>SP</v>
      </c>
      <c r="C197">
        <f>SP!C53</f>
        <v>369.07999999999993</v>
      </c>
      <c r="D197" s="3">
        <f>SP!D53</f>
        <v>0.24780679147274198</v>
      </c>
      <c r="E197">
        <v>195</v>
      </c>
      <c r="F197">
        <v>234.29</v>
      </c>
      <c r="G197">
        <v>220</v>
      </c>
      <c r="H197">
        <f>F197-E197</f>
        <v>39.289999999999992</v>
      </c>
      <c r="I197">
        <f>G197-E197</f>
        <v>25</v>
      </c>
    </row>
    <row r="198" spans="1:9">
      <c r="A198" t="str">
        <f>SP!A54</f>
        <v>Taijuan Walker</v>
      </c>
      <c r="B198" t="str">
        <f>SP!B54</f>
        <v>SP</v>
      </c>
      <c r="C198">
        <f>SP!C54</f>
        <v>368.34000000000009</v>
      </c>
      <c r="D198" s="3">
        <f>SP!D54</f>
        <v>0.23866991924106329</v>
      </c>
      <c r="E198">
        <v>196</v>
      </c>
      <c r="F198">
        <v>126.01</v>
      </c>
      <c r="G198">
        <v>118</v>
      </c>
      <c r="H198">
        <f>F198-E198</f>
        <v>-69.989999999999995</v>
      </c>
      <c r="I198">
        <f>G198-E198</f>
        <v>-78</v>
      </c>
    </row>
    <row r="199" spans="1:9">
      <c r="A199" t="str">
        <f>'1B'!A18</f>
        <v>Mark Teixeira</v>
      </c>
      <c r="B199" t="str">
        <f>'1B'!B18</f>
        <v>1B</v>
      </c>
      <c r="C199">
        <f>'1B'!C18</f>
        <v>289.70999999999992</v>
      </c>
      <c r="D199" s="3">
        <f>'1B'!D18</f>
        <v>0.23560174060569494</v>
      </c>
      <c r="E199">
        <v>197</v>
      </c>
      <c r="F199">
        <v>134.58000000000001</v>
      </c>
      <c r="G199">
        <v>129</v>
      </c>
      <c r="H199">
        <f>F199-E199</f>
        <v>-62.419999999999987</v>
      </c>
      <c r="I199">
        <f>G199-E199</f>
        <v>-68</v>
      </c>
    </row>
    <row r="200" spans="1:9">
      <c r="A200" t="str">
        <f>'1B'!A19</f>
        <v>Adam Lind</v>
      </c>
      <c r="B200" t="str">
        <f>'1B'!B19</f>
        <v>1B</v>
      </c>
      <c r="C200">
        <f>'1B'!C19</f>
        <v>289.13</v>
      </c>
      <c r="D200" s="3">
        <f>'1B'!D19</f>
        <v>0.22579908568809914</v>
      </c>
      <c r="E200">
        <v>198</v>
      </c>
      <c r="F200">
        <v>203.17</v>
      </c>
      <c r="G200">
        <v>199</v>
      </c>
      <c r="H200">
        <f>F200-E200</f>
        <v>5.1699999999999875</v>
      </c>
      <c r="I200">
        <f>G200-E200</f>
        <v>1</v>
      </c>
    </row>
    <row r="201" spans="1:9">
      <c r="A201" t="str">
        <f>SP!A55</f>
        <v>Ian Kennedy</v>
      </c>
      <c r="B201" t="str">
        <f>SP!B55</f>
        <v>SP</v>
      </c>
      <c r="C201">
        <f>SP!C55</f>
        <v>365.19000000000005</v>
      </c>
      <c r="D201" s="3">
        <f>SP!D55</f>
        <v>0.19977647663323317</v>
      </c>
      <c r="E201">
        <v>199</v>
      </c>
      <c r="F201">
        <v>185.42</v>
      </c>
      <c r="G201">
        <v>182</v>
      </c>
      <c r="H201">
        <f>F201-E201</f>
        <v>-13.580000000000013</v>
      </c>
      <c r="I201">
        <f>G201-E201</f>
        <v>-17</v>
      </c>
    </row>
    <row r="202" spans="1:9">
      <c r="A202" t="str">
        <f>'3B'!A15</f>
        <v>Trevor Plouffe</v>
      </c>
      <c r="B202" t="str">
        <f>'3B'!B15</f>
        <v>3B</v>
      </c>
      <c r="C202">
        <f>'3B'!C15</f>
        <v>296.97000000000003</v>
      </c>
      <c r="D202" s="3">
        <f>'3B'!D15</f>
        <v>0.1983352089879733</v>
      </c>
      <c r="E202">
        <v>200</v>
      </c>
      <c r="F202">
        <v>176.14</v>
      </c>
      <c r="G202">
        <v>171</v>
      </c>
      <c r="H202">
        <f>F202-E202</f>
        <v>-23.860000000000014</v>
      </c>
      <c r="I202">
        <f>G202-E202</f>
        <v>-29</v>
      </c>
    </row>
    <row r="203" spans="1:9">
      <c r="A203" t="str">
        <f>'1B'!A20</f>
        <v>Joe Mauer</v>
      </c>
      <c r="B203" t="str">
        <f>'1B'!B20</f>
        <v>1B</v>
      </c>
      <c r="C203">
        <f>'1B'!C20</f>
        <v>285.36</v>
      </c>
      <c r="D203" s="3">
        <f>'1B'!D20</f>
        <v>0.16208182872371824</v>
      </c>
      <c r="E203">
        <v>201</v>
      </c>
      <c r="F203">
        <v>268.43</v>
      </c>
      <c r="G203">
        <v>224</v>
      </c>
      <c r="H203">
        <f>F203-E203</f>
        <v>67.430000000000007</v>
      </c>
      <c r="I203">
        <f>G203-E203</f>
        <v>23</v>
      </c>
    </row>
    <row r="204" spans="1:9">
      <c r="A204" t="str">
        <f>'3B'!A16</f>
        <v>Martin Prado</v>
      </c>
      <c r="B204" t="str">
        <f>'3B'!B16</f>
        <v>3B</v>
      </c>
      <c r="C204">
        <f>'3B'!C16</f>
        <v>294.74999999999994</v>
      </c>
      <c r="D204" s="3">
        <f>'3B'!D16</f>
        <v>0.15607953106539085</v>
      </c>
      <c r="E204">
        <v>202</v>
      </c>
      <c r="F204">
        <v>228.94</v>
      </c>
      <c r="G204">
        <v>218</v>
      </c>
      <c r="H204">
        <f>F204-E204</f>
        <v>26.939999999999998</v>
      </c>
      <c r="I204">
        <f>G204-E204</f>
        <v>16</v>
      </c>
    </row>
    <row r="205" spans="1:9">
      <c r="A205" t="str">
        <f>SP!A56</f>
        <v>Edinson Volquez</v>
      </c>
      <c r="B205" t="str">
        <f>SP!B56</f>
        <v>SP</v>
      </c>
      <c r="C205">
        <f>SP!C56</f>
        <v>361.24000000000007</v>
      </c>
      <c r="D205" s="3">
        <f>SP!D56</f>
        <v>0.15100533431547858</v>
      </c>
      <c r="E205">
        <v>203</v>
      </c>
      <c r="F205">
        <v>197.57</v>
      </c>
      <c r="G205">
        <v>193</v>
      </c>
      <c r="H205">
        <f>F205-E205</f>
        <v>-5.4300000000000068</v>
      </c>
      <c r="I205">
        <f>G205-E205</f>
        <v>-10</v>
      </c>
    </row>
    <row r="206" spans="1:9">
      <c r="A206" t="str">
        <f>OF!A55</f>
        <v>Khris Davis</v>
      </c>
      <c r="B206" t="str">
        <f>OF!B55</f>
        <v>OF</v>
      </c>
      <c r="C206">
        <f>OF!C55</f>
        <v>270.43</v>
      </c>
      <c r="D206" s="3">
        <f>OF!D55</f>
        <v>0.14335626133793422</v>
      </c>
      <c r="E206">
        <v>204</v>
      </c>
      <c r="F206">
        <v>130.62</v>
      </c>
      <c r="G206">
        <v>125</v>
      </c>
      <c r="H206">
        <f>F206-E206</f>
        <v>-73.38</v>
      </c>
      <c r="I206">
        <f>G206-E206</f>
        <v>-79</v>
      </c>
    </row>
    <row r="207" spans="1:9">
      <c r="A207" t="str">
        <f>OF!A56</f>
        <v>Michael Conforto</v>
      </c>
      <c r="B207" t="str">
        <f>OF!B56</f>
        <v>OF</v>
      </c>
      <c r="C207">
        <f>OF!C56</f>
        <v>270.16000000000003</v>
      </c>
      <c r="D207" s="3">
        <f>OF!D56</f>
        <v>0.13776288119902658</v>
      </c>
      <c r="E207">
        <v>205</v>
      </c>
      <c r="F207">
        <v>181.54</v>
      </c>
      <c r="G207">
        <v>175</v>
      </c>
      <c r="H207">
        <f>F207-E207</f>
        <v>-23.460000000000008</v>
      </c>
      <c r="I207">
        <f>G207-E207</f>
        <v>-30</v>
      </c>
    </row>
    <row r="208" spans="1:9">
      <c r="A208" t="str">
        <f>OF!A57</f>
        <v>Kevin Kiermaier</v>
      </c>
      <c r="B208" t="str">
        <f>OF!B57</f>
        <v>OF</v>
      </c>
      <c r="C208">
        <f>OF!C57</f>
        <v>270.13999999999993</v>
      </c>
      <c r="D208" s="3">
        <f>OF!D57</f>
        <v>0.1373485567442907</v>
      </c>
      <c r="E208">
        <v>206</v>
      </c>
      <c r="F208">
        <v>270</v>
      </c>
      <c r="G208">
        <v>227</v>
      </c>
      <c r="H208">
        <f>F208-E208</f>
        <v>64</v>
      </c>
      <c r="I208">
        <f>G208-E208</f>
        <v>21</v>
      </c>
    </row>
    <row r="209" spans="1:9">
      <c r="A209" t="str">
        <f>SP!A57</f>
        <v>Lance McCullers</v>
      </c>
      <c r="B209" t="str">
        <f>SP!B57</f>
        <v>SP</v>
      </c>
      <c r="C209">
        <f>SP!C57</f>
        <v>359.21999999999997</v>
      </c>
      <c r="D209" s="3">
        <f>SP!D57</f>
        <v>0.12606414254791676</v>
      </c>
      <c r="E209">
        <v>207</v>
      </c>
      <c r="F209">
        <v>137.08000000000001</v>
      </c>
      <c r="G209">
        <v>135</v>
      </c>
      <c r="H209">
        <f>F209-E209</f>
        <v>-69.919999999999987</v>
      </c>
      <c r="I209">
        <f>G209-E209</f>
        <v>-72</v>
      </c>
    </row>
    <row r="210" spans="1:9">
      <c r="A210" t="str">
        <f>OF!A58</f>
        <v>Carlos Beltran</v>
      </c>
      <c r="B210" t="str">
        <f>OF!B58</f>
        <v>OF</v>
      </c>
      <c r="C210">
        <f>OF!C58</f>
        <v>268.7</v>
      </c>
      <c r="D210" s="3">
        <f>OF!D58</f>
        <v>0.10751719600345</v>
      </c>
      <c r="E210">
        <v>208</v>
      </c>
      <c r="F210">
        <v>213.88</v>
      </c>
      <c r="G210">
        <v>209</v>
      </c>
      <c r="H210">
        <f>F210-E210</f>
        <v>5.8799999999999955</v>
      </c>
      <c r="I210">
        <f>G210-E210</f>
        <v>1</v>
      </c>
    </row>
    <row r="211" spans="1:9">
      <c r="A211" t="str">
        <f>OF!A59</f>
        <v>Jayson Werth</v>
      </c>
      <c r="B211" t="str">
        <f>OF!B59</f>
        <v>OF</v>
      </c>
      <c r="C211">
        <f>OF!C59</f>
        <v>268.68000000000006</v>
      </c>
      <c r="D211" s="3">
        <f>OF!D59</f>
        <v>0.10710287154871767</v>
      </c>
      <c r="E211">
        <v>209</v>
      </c>
      <c r="F211">
        <v>198.09</v>
      </c>
      <c r="G211">
        <v>195</v>
      </c>
      <c r="H211">
        <f>F211-E211</f>
        <v>-10.909999999999997</v>
      </c>
      <c r="I211">
        <f>G211-E211</f>
        <v>-14</v>
      </c>
    </row>
    <row r="212" spans="1:9">
      <c r="A212" t="str">
        <f>RP!A27</f>
        <v>Jake McGee</v>
      </c>
      <c r="B212" t="str">
        <f>RP!B27</f>
        <v>RP</v>
      </c>
      <c r="C212">
        <f>RP!C27</f>
        <v>250.37999999999994</v>
      </c>
      <c r="D212" s="3">
        <f>RP!D27</f>
        <v>9.7220519114978421E-2</v>
      </c>
      <c r="E212">
        <v>210</v>
      </c>
      <c r="F212">
        <v>222.63</v>
      </c>
      <c r="G212">
        <v>215</v>
      </c>
      <c r="H212">
        <f>F212-E212</f>
        <v>12.629999999999995</v>
      </c>
      <c r="I212">
        <f>G212-E212</f>
        <v>5</v>
      </c>
    </row>
    <row r="213" spans="1:9">
      <c r="A213" t="str">
        <f>SP!A58</f>
        <v>Phil Hughes</v>
      </c>
      <c r="B213" t="str">
        <f>SP!B58</f>
        <v>SP</v>
      </c>
      <c r="C213">
        <f>SP!C58</f>
        <v>356.18000000000006</v>
      </c>
      <c r="D213" s="3">
        <f>SP!D58</f>
        <v>8.852888365020295E-2</v>
      </c>
      <c r="E213">
        <v>211</v>
      </c>
      <c r="F213">
        <v>184.34</v>
      </c>
      <c r="G213">
        <v>181</v>
      </c>
      <c r="H213">
        <f>F213-E213</f>
        <v>-26.659999999999997</v>
      </c>
      <c r="I213">
        <f>G213-E213</f>
        <v>-30</v>
      </c>
    </row>
    <row r="214" spans="1:9">
      <c r="A214" t="str">
        <f>SP!A59</f>
        <v>Mike Fiers</v>
      </c>
      <c r="B214" t="str">
        <f>SP!B59</f>
        <v>SP</v>
      </c>
      <c r="C214">
        <f>SP!C59</f>
        <v>355.00999999999993</v>
      </c>
      <c r="D214" s="3">
        <f>SP!D59</f>
        <v>7.4082747824436135E-2</v>
      </c>
      <c r="E214">
        <v>212</v>
      </c>
      <c r="F214">
        <v>197.87</v>
      </c>
      <c r="G214">
        <v>194</v>
      </c>
      <c r="H214">
        <f>F214-E214</f>
        <v>-14.129999999999995</v>
      </c>
      <c r="I214">
        <f>G214-E214</f>
        <v>-18</v>
      </c>
    </row>
    <row r="215" spans="1:9">
      <c r="A215" t="str">
        <f>SP!A60</f>
        <v>Marco Estrada</v>
      </c>
      <c r="B215" t="str">
        <f>SP!B60</f>
        <v>SP,RP</v>
      </c>
      <c r="C215">
        <f>SP!C60</f>
        <v>354.73</v>
      </c>
      <c r="D215" s="3">
        <f>SP!D60</f>
        <v>7.0625552925963397E-2</v>
      </c>
      <c r="E215">
        <v>213</v>
      </c>
      <c r="F215">
        <v>163.88</v>
      </c>
      <c r="G215">
        <v>156</v>
      </c>
      <c r="H215">
        <f>F215-E215</f>
        <v>-49.120000000000005</v>
      </c>
      <c r="I215">
        <f>G215-E215</f>
        <v>-57</v>
      </c>
    </row>
    <row r="216" spans="1:9">
      <c r="A216" t="str">
        <f>SP!A61</f>
        <v>Anthony DeSclafani</v>
      </c>
      <c r="B216" t="str">
        <f>SP!B61</f>
        <v>SP</v>
      </c>
      <c r="C216">
        <f>SP!C61</f>
        <v>353.67999999999984</v>
      </c>
      <c r="D216" s="3">
        <f>SP!D61</f>
        <v>5.7661072056684581E-2</v>
      </c>
      <c r="E216">
        <v>214</v>
      </c>
      <c r="F216">
        <v>210.73</v>
      </c>
      <c r="G216">
        <v>207</v>
      </c>
      <c r="H216">
        <f>F216-E216</f>
        <v>-3.2700000000000102</v>
      </c>
      <c r="I216">
        <f>G216-E216</f>
        <v>-7</v>
      </c>
    </row>
    <row r="217" spans="1:9">
      <c r="A217" t="str">
        <f>'C'!A14</f>
        <v>Wilson Ramos</v>
      </c>
      <c r="B217" t="str">
        <f>'C'!B14</f>
        <v>C</v>
      </c>
      <c r="C217">
        <f>'C'!C14</f>
        <v>210.91000000000003</v>
      </c>
      <c r="D217" s="3">
        <f>'C'!D14</f>
        <v>5.5773994327867338E-2</v>
      </c>
      <c r="E217">
        <v>215</v>
      </c>
      <c r="F217">
        <v>237.13</v>
      </c>
      <c r="G217">
        <v>223</v>
      </c>
      <c r="H217">
        <f>F217-E217</f>
        <v>22.129999999999995</v>
      </c>
      <c r="I217">
        <f>G217-E217</f>
        <v>8</v>
      </c>
    </row>
    <row r="218" spans="1:9">
      <c r="A218" t="str">
        <f>RP!A28</f>
        <v>Drew Storen</v>
      </c>
      <c r="B218" t="str">
        <f>RP!B28</f>
        <v>RP</v>
      </c>
      <c r="C218">
        <f>RP!C28</f>
        <v>247.76999999999998</v>
      </c>
      <c r="D218" s="3">
        <f>RP!D28</f>
        <v>3.4099734316447528E-2</v>
      </c>
      <c r="E218">
        <v>216</v>
      </c>
      <c r="F218">
        <v>199.43</v>
      </c>
      <c r="G218">
        <v>197</v>
      </c>
      <c r="H218">
        <f>F218-E218</f>
        <v>-16.569999999999993</v>
      </c>
      <c r="I218">
        <f>G218-E218</f>
        <v>-19</v>
      </c>
    </row>
    <row r="219" spans="1:9">
      <c r="A219" t="str">
        <f>SP!A62</f>
        <v>Jason Hammel</v>
      </c>
      <c r="B219" t="str">
        <f>SP!B62</f>
        <v>SP</v>
      </c>
      <c r="C219">
        <f>SP!C62</f>
        <v>351.45</v>
      </c>
      <c r="D219" s="3">
        <f>SP!D62</f>
        <v>3.0126984115270483E-2</v>
      </c>
      <c r="E219">
        <v>217</v>
      </c>
      <c r="F219">
        <v>209.07</v>
      </c>
      <c r="G219">
        <v>204</v>
      </c>
      <c r="H219">
        <f>F219-E219</f>
        <v>-7.9300000000000068</v>
      </c>
      <c r="I219">
        <f>G219-E219</f>
        <v>-13</v>
      </c>
    </row>
    <row r="220" spans="1:9">
      <c r="A220" t="str">
        <f>OF!A60</f>
        <v>Mark Trumbo</v>
      </c>
      <c r="B220" t="str">
        <f>OF!B60</f>
        <v>OF</v>
      </c>
      <c r="C220">
        <f>OF!C60</f>
        <v>263.91000000000003</v>
      </c>
      <c r="D220" s="3">
        <f>OF!D60</f>
        <v>8.2864890946778846E-3</v>
      </c>
      <c r="E220">
        <v>218</v>
      </c>
      <c r="F220">
        <v>172.37</v>
      </c>
      <c r="G220">
        <v>167</v>
      </c>
      <c r="H220">
        <f>F220-E220</f>
        <v>-45.629999999999995</v>
      </c>
      <c r="I220">
        <f>G220-E220</f>
        <v>-51</v>
      </c>
    </row>
    <row r="221" spans="1:9">
      <c r="A221" t="str">
        <f>SS!A14</f>
        <v>Marcus Semien</v>
      </c>
      <c r="B221" t="str">
        <f>SS!B14</f>
        <v>SS</v>
      </c>
      <c r="C221">
        <f>SS!C14</f>
        <v>267.53999999999996</v>
      </c>
      <c r="D221" s="3">
        <f>SS!D14</f>
        <v>1.7763568394002505E-15</v>
      </c>
      <c r="E221">
        <v>219</v>
      </c>
      <c r="F221">
        <v>230.69</v>
      </c>
      <c r="G221">
        <v>219</v>
      </c>
      <c r="H221">
        <f>F221-E221</f>
        <v>11.689999999999998</v>
      </c>
      <c r="I221">
        <f>G221-E221</f>
        <v>0</v>
      </c>
    </row>
    <row r="222" spans="1:9">
      <c r="A222" t="str">
        <f>SS!A15</f>
        <v>Jose Reyes</v>
      </c>
      <c r="B222" t="str">
        <f>SS!B15</f>
        <v>SS</v>
      </c>
      <c r="C222">
        <f>SS!C15</f>
        <v>267.53999999999991</v>
      </c>
      <c r="D222" s="3">
        <f>SS!D15</f>
        <v>0</v>
      </c>
      <c r="E222">
        <v>220</v>
      </c>
      <c r="F222">
        <v>147.84</v>
      </c>
      <c r="G222">
        <v>141</v>
      </c>
      <c r="H222">
        <f>F222-E222</f>
        <v>-72.16</v>
      </c>
      <c r="I222">
        <f>G222-E222</f>
        <v>-79</v>
      </c>
    </row>
    <row r="223" spans="1:9">
      <c r="A223" t="str">
        <f>OF!A61</f>
        <v>Corey Dickerson</v>
      </c>
      <c r="B223" t="str">
        <f>OF!B61</f>
        <v>OF</v>
      </c>
      <c r="C223">
        <f>OF!C61</f>
        <v>263.51000000000005</v>
      </c>
      <c r="D223" s="3">
        <f>OF!D61</f>
        <v>0</v>
      </c>
      <c r="E223">
        <v>221</v>
      </c>
      <c r="F223">
        <v>153.85</v>
      </c>
      <c r="G223">
        <v>149</v>
      </c>
      <c r="H223">
        <f>F223-E223</f>
        <v>-67.150000000000006</v>
      </c>
      <c r="I223">
        <f>G223-E223</f>
        <v>-72</v>
      </c>
    </row>
    <row r="224" spans="1:9">
      <c r="A224" t="str">
        <f>'1B'!A21</f>
        <v>Brandon Belt</v>
      </c>
      <c r="B224" t="str">
        <f>'1B'!B21</f>
        <v>1B</v>
      </c>
      <c r="C224">
        <f>'1B'!C21</f>
        <v>275.77</v>
      </c>
      <c r="D224" s="3">
        <f>'1B'!D21</f>
        <v>0</v>
      </c>
      <c r="E224">
        <v>222</v>
      </c>
      <c r="F224">
        <v>161.46</v>
      </c>
      <c r="G224">
        <v>153</v>
      </c>
      <c r="H224">
        <f>F224-E224</f>
        <v>-60.539999999999992</v>
      </c>
      <c r="I224">
        <f>G224-E224</f>
        <v>-69</v>
      </c>
    </row>
    <row r="225" spans="1:9">
      <c r="A225" t="str">
        <f>'C'!A15</f>
        <v>Yan Gomes</v>
      </c>
      <c r="B225" t="str">
        <f>'C'!B15</f>
        <v>C</v>
      </c>
      <c r="C225">
        <f>'C'!C15</f>
        <v>208.04999999999995</v>
      </c>
      <c r="D225" s="3">
        <f>'C'!D15</f>
        <v>0</v>
      </c>
      <c r="E225">
        <v>223</v>
      </c>
      <c r="F225">
        <v>170.05</v>
      </c>
      <c r="G225">
        <v>164</v>
      </c>
      <c r="H225">
        <f>F225-E225</f>
        <v>-52.949999999999989</v>
      </c>
      <c r="I225">
        <f>G225-E225</f>
        <v>-59</v>
      </c>
    </row>
    <row r="226" spans="1:9">
      <c r="A226" t="str">
        <f>RP!A29</f>
        <v>Fernando Rodney</v>
      </c>
      <c r="B226" t="str">
        <f>RP!B29</f>
        <v>RP</v>
      </c>
      <c r="C226">
        <f>RP!C29</f>
        <v>246.36</v>
      </c>
      <c r="D226" s="3">
        <f>RP!D29</f>
        <v>0</v>
      </c>
      <c r="E226">
        <v>226</v>
      </c>
      <c r="F226">
        <v>217.77</v>
      </c>
      <c r="G226">
        <v>212</v>
      </c>
      <c r="H226">
        <f>F226-E226</f>
        <v>-8.2299999999999898</v>
      </c>
      <c r="I226">
        <f>G226-E226</f>
        <v>-14</v>
      </c>
    </row>
    <row r="227" spans="1:9">
      <c r="A227" t="str">
        <f>SP!A63</f>
        <v>Kyle Gibson</v>
      </c>
      <c r="B227" t="str">
        <f>SP!B63</f>
        <v>SP</v>
      </c>
      <c r="C227">
        <f>SP!C63</f>
        <v>349.01000000000005</v>
      </c>
      <c r="D227" s="3">
        <f>SP!D63</f>
        <v>0</v>
      </c>
      <c r="E227">
        <v>225</v>
      </c>
      <c r="F227">
        <v>217.26</v>
      </c>
      <c r="G227">
        <v>211</v>
      </c>
      <c r="H227">
        <f>F227-E227</f>
        <v>-7.7400000000000091</v>
      </c>
      <c r="I227">
        <f>G227-E227</f>
        <v>-14</v>
      </c>
    </row>
    <row r="228" spans="1:9">
      <c r="A228" t="str">
        <f>'3B'!A17</f>
        <v>Pablo Sandoval</v>
      </c>
      <c r="B228" t="str">
        <f>'3B'!B17</f>
        <v>3B</v>
      </c>
      <c r="C228">
        <f>'3B'!C17</f>
        <v>286.54999999999984</v>
      </c>
      <c r="D228" s="3">
        <f>'3B'!D17</f>
        <v>0</v>
      </c>
      <c r="E228">
        <v>227</v>
      </c>
      <c r="F228">
        <v>236.97</v>
      </c>
      <c r="G228">
        <v>222</v>
      </c>
      <c r="H228">
        <f>F228-E228</f>
        <v>9.9699999999999989</v>
      </c>
      <c r="I228">
        <f>G228-E228</f>
        <v>-5</v>
      </c>
    </row>
  </sheetData>
  <autoFilter ref="A1:I1">
    <sortState ref="A2:I228">
      <sortCondition descending="1" ref="D1:D228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tabSelected="1" workbookViewId="0">
      <pane ySplit="1" topLeftCell="A2" activePane="bottomLeft" state="frozen"/>
      <selection pane="bottomLeft" activeCell="D1" sqref="D1:D1048576"/>
    </sheetView>
  </sheetViews>
  <sheetFormatPr baseColWidth="10" defaultRowHeight="15" x14ac:dyDescent="0"/>
  <cols>
    <col min="1" max="1" width="18.1640625" bestFit="1" customWidth="1"/>
    <col min="2" max="2" width="7.33203125" bestFit="1" customWidth="1"/>
    <col min="3" max="3" width="7.83203125" bestFit="1" customWidth="1"/>
    <col min="4" max="4" width="9.1640625" bestFit="1" customWidth="1"/>
    <col min="5" max="5" width="8.6640625" bestFit="1" customWidth="1"/>
    <col min="6" max="6" width="7.5" bestFit="1" customWidth="1"/>
    <col min="7" max="7" width="12.6640625" bestFit="1" customWidth="1"/>
    <col min="8" max="8" width="8.6640625" bestFit="1" customWidth="1"/>
    <col min="9" max="9" width="9.83203125" bestFit="1" customWidth="1"/>
  </cols>
  <sheetData>
    <row r="1" spans="1:9">
      <c r="A1" s="1" t="str">
        <f>'C'!A1</f>
        <v>Name</v>
      </c>
      <c r="B1" s="1" t="str">
        <f>'C'!B1</f>
        <v>POS</v>
      </c>
      <c r="C1" s="1" t="str">
        <f>'C'!C1</f>
        <v>FPTS</v>
      </c>
      <c r="D1" s="1" t="str">
        <f>'C'!D1</f>
        <v>FVARz</v>
      </c>
      <c r="E1" s="1" t="s">
        <v>619</v>
      </c>
      <c r="F1" s="1" t="s">
        <v>638</v>
      </c>
      <c r="G1" s="1" t="s">
        <v>639</v>
      </c>
      <c r="H1" s="1" t="s">
        <v>641</v>
      </c>
      <c r="I1" s="1" t="s">
        <v>640</v>
      </c>
    </row>
    <row r="2" spans="1:9">
      <c r="A2" t="str">
        <f>SP!A2</f>
        <v>Clayton Kershaw</v>
      </c>
      <c r="B2" t="str">
        <f>SP!B2</f>
        <v>SP</v>
      </c>
      <c r="C2">
        <f>SP!C2</f>
        <v>703.80000000000018</v>
      </c>
      <c r="D2" s="3">
        <f>SP!D2</f>
        <v>4.380636350105366</v>
      </c>
      <c r="E2">
        <v>1</v>
      </c>
      <c r="F2">
        <v>2.25</v>
      </c>
      <c r="G2">
        <v>1</v>
      </c>
      <c r="H2">
        <f>F2-E2</f>
        <v>1.25</v>
      </c>
      <c r="I2">
        <f>G2-E2</f>
        <v>0</v>
      </c>
    </row>
    <row r="3" spans="1:9">
      <c r="A3" t="str">
        <f>OF!A2</f>
        <v>Mike Trout</v>
      </c>
      <c r="B3" t="str">
        <f>OF!B2</f>
        <v>OF</v>
      </c>
      <c r="C3">
        <f>OF!C2</f>
        <v>467.39</v>
      </c>
      <c r="D3" s="3">
        <f>OF!D2</f>
        <v>4.2236234915575412</v>
      </c>
      <c r="E3">
        <v>2</v>
      </c>
      <c r="F3">
        <v>3.04</v>
      </c>
      <c r="G3">
        <v>3</v>
      </c>
      <c r="H3">
        <f>F3-E3</f>
        <v>1.04</v>
      </c>
      <c r="I3">
        <f>G3-E3</f>
        <v>1</v>
      </c>
    </row>
    <row r="4" spans="1:9">
      <c r="A4" t="str">
        <f>OF!A3</f>
        <v>Bryce Harper</v>
      </c>
      <c r="B4" t="str">
        <f>OF!B3</f>
        <v>OF</v>
      </c>
      <c r="C4">
        <f>OF!C3</f>
        <v>452.39000000000004</v>
      </c>
      <c r="D4" s="3">
        <f>OF!D3</f>
        <v>3.9128801505071049</v>
      </c>
      <c r="E4">
        <v>3</v>
      </c>
      <c r="F4">
        <v>2.67</v>
      </c>
      <c r="G4">
        <v>2</v>
      </c>
      <c r="H4">
        <f>F4-E4</f>
        <v>-0.33000000000000007</v>
      </c>
      <c r="I4">
        <f>G4-E4</f>
        <v>-1</v>
      </c>
    </row>
    <row r="5" spans="1:9">
      <c r="A5" t="str">
        <f>SS!A2</f>
        <v>Carlos Correa</v>
      </c>
      <c r="B5" t="str">
        <f>SS!B2</f>
        <v>SS</v>
      </c>
      <c r="C5">
        <f>SS!C2</f>
        <v>389.49</v>
      </c>
      <c r="D5" s="3">
        <f>SS!D2</f>
        <v>3.8586000583433204</v>
      </c>
      <c r="E5">
        <v>4</v>
      </c>
      <c r="F5">
        <v>12.34</v>
      </c>
      <c r="G5">
        <v>8</v>
      </c>
      <c r="H5">
        <f>F5-E5</f>
        <v>8.34</v>
      </c>
      <c r="I5">
        <f>G5-E5</f>
        <v>4</v>
      </c>
    </row>
    <row r="6" spans="1:9">
      <c r="A6" t="str">
        <f>OF!A4</f>
        <v>Jose Bautista</v>
      </c>
      <c r="B6" t="str">
        <f>OF!B4</f>
        <v>OF</v>
      </c>
      <c r="C6">
        <f>OF!C4</f>
        <v>445.38000000000011</v>
      </c>
      <c r="D6" s="3">
        <f>OF!D4</f>
        <v>3.7676594291228689</v>
      </c>
      <c r="E6">
        <v>5</v>
      </c>
      <c r="F6">
        <v>16.899999999999999</v>
      </c>
      <c r="G6">
        <v>15</v>
      </c>
      <c r="H6">
        <f>F6-E6</f>
        <v>11.899999999999999</v>
      </c>
      <c r="I6">
        <f>G6-E6</f>
        <v>10</v>
      </c>
    </row>
    <row r="7" spans="1:9">
      <c r="A7" t="str">
        <f>'C'!A2</f>
        <v>Buster Posey</v>
      </c>
      <c r="B7" t="str">
        <f>'C'!B2</f>
        <v>C</v>
      </c>
      <c r="C7">
        <f>'C'!C2</f>
        <v>397.56</v>
      </c>
      <c r="D7" s="3">
        <f>'C'!D2</f>
        <v>3.6957096731027494</v>
      </c>
      <c r="E7">
        <v>6</v>
      </c>
      <c r="F7">
        <v>25.22</v>
      </c>
      <c r="G7">
        <v>25</v>
      </c>
      <c r="H7">
        <f>F7-E7</f>
        <v>19.22</v>
      </c>
      <c r="I7">
        <f>G7-E7</f>
        <v>19</v>
      </c>
    </row>
    <row r="8" spans="1:9">
      <c r="A8" t="str">
        <f>'2B'!A2</f>
        <v>Jose Altuve</v>
      </c>
      <c r="B8" t="str">
        <f>'2B'!B2</f>
        <v>2B</v>
      </c>
      <c r="C8">
        <f>'2B'!C2</f>
        <v>420.29999999999995</v>
      </c>
      <c r="D8" s="3">
        <f>'2B'!D2</f>
        <v>3.6799011183479564</v>
      </c>
      <c r="E8">
        <v>7</v>
      </c>
      <c r="F8">
        <v>20.88</v>
      </c>
      <c r="G8">
        <v>19</v>
      </c>
      <c r="H8">
        <f>F8-E8</f>
        <v>13.879999999999999</v>
      </c>
      <c r="I8">
        <f>G8-E8</f>
        <v>12</v>
      </c>
    </row>
    <row r="9" spans="1:9">
      <c r="A9" t="str">
        <f>OF!A5</f>
        <v>Mookie Betts</v>
      </c>
      <c r="B9" t="str">
        <f>OF!B5</f>
        <v>OF</v>
      </c>
      <c r="C9">
        <f>OF!C5</f>
        <v>432.62</v>
      </c>
      <c r="D9" s="3">
        <f>OF!D5</f>
        <v>3.5033204270026284</v>
      </c>
      <c r="E9">
        <v>8</v>
      </c>
      <c r="F9">
        <v>32.4</v>
      </c>
      <c r="G9">
        <v>31</v>
      </c>
      <c r="H9">
        <f>F9-E9</f>
        <v>24.4</v>
      </c>
      <c r="I9">
        <f>G9-E9</f>
        <v>23</v>
      </c>
    </row>
    <row r="10" spans="1:9">
      <c r="A10" t="str">
        <f>SP!A3</f>
        <v>Max Scherzer</v>
      </c>
      <c r="B10" t="str">
        <f>SP!B3</f>
        <v>SP</v>
      </c>
      <c r="C10">
        <f>SP!C3</f>
        <v>631.69999999999982</v>
      </c>
      <c r="D10" s="3">
        <f>SP!D3</f>
        <v>3.4904086637483704</v>
      </c>
      <c r="E10">
        <v>9</v>
      </c>
      <c r="F10">
        <v>8.2100000000000009</v>
      </c>
      <c r="G10">
        <v>7</v>
      </c>
      <c r="H10">
        <f>F10-E10</f>
        <v>-0.78999999999999915</v>
      </c>
      <c r="I10">
        <f>G10-E10</f>
        <v>-2</v>
      </c>
    </row>
    <row r="11" spans="1:9">
      <c r="A11" t="str">
        <f>OF!A6</f>
        <v>Andrew McCutchen</v>
      </c>
      <c r="B11" t="str">
        <f>OF!B6</f>
        <v>OF</v>
      </c>
      <c r="C11">
        <f>OF!C6</f>
        <v>428.6400000000001</v>
      </c>
      <c r="D11" s="3">
        <f>OF!D6</f>
        <v>3.4208698605105807</v>
      </c>
      <c r="E11">
        <v>10</v>
      </c>
      <c r="F11">
        <v>18.43</v>
      </c>
      <c r="G11">
        <v>16</v>
      </c>
      <c r="H11">
        <f>F11-E11</f>
        <v>8.43</v>
      </c>
      <c r="I11">
        <f>G11-E11</f>
        <v>6</v>
      </c>
    </row>
    <row r="12" spans="1:9">
      <c r="A12" t="str">
        <f>RP!A2</f>
        <v>Kenley Jansen</v>
      </c>
      <c r="B12" t="str">
        <f>RP!B2</f>
        <v>RP</v>
      </c>
      <c r="C12">
        <f>RP!C2</f>
        <v>382.18999999999994</v>
      </c>
      <c r="D12" s="3">
        <f>RP!D2</f>
        <v>3.2849410724845134</v>
      </c>
      <c r="E12">
        <v>11</v>
      </c>
      <c r="F12">
        <v>64.42</v>
      </c>
      <c r="G12">
        <v>64</v>
      </c>
      <c r="H12">
        <f>F12-E12</f>
        <v>53.42</v>
      </c>
      <c r="I12">
        <f>G12-E12</f>
        <v>53</v>
      </c>
    </row>
    <row r="13" spans="1:9">
      <c r="A13" t="str">
        <f>'1B'!A2</f>
        <v>Paul Goldschmidt</v>
      </c>
      <c r="B13" t="str">
        <f>'1B'!B2</f>
        <v>1B</v>
      </c>
      <c r="C13">
        <f>'1B'!C2</f>
        <v>469.57999999999976</v>
      </c>
      <c r="D13" s="3">
        <f>'1B'!D2</f>
        <v>3.2756078441025736</v>
      </c>
      <c r="E13">
        <v>12</v>
      </c>
      <c r="F13">
        <v>4.54</v>
      </c>
      <c r="G13">
        <v>4</v>
      </c>
      <c r="H13">
        <f>F13-E13</f>
        <v>-7.46</v>
      </c>
      <c r="I13">
        <f>G13-E13</f>
        <v>-8</v>
      </c>
    </row>
    <row r="14" spans="1:9">
      <c r="A14" t="str">
        <f>SP!A4</f>
        <v>Chris Sale</v>
      </c>
      <c r="B14" t="str">
        <f>SP!B4</f>
        <v>SP</v>
      </c>
      <c r="C14">
        <f>SP!C4</f>
        <v>602.65000000000009</v>
      </c>
      <c r="D14" s="3">
        <f>SP!D4</f>
        <v>3.1317246930317224</v>
      </c>
      <c r="E14">
        <v>13</v>
      </c>
      <c r="F14">
        <v>16.420000000000002</v>
      </c>
      <c r="G14">
        <v>14</v>
      </c>
      <c r="H14">
        <f>F14-E14</f>
        <v>3.4200000000000017</v>
      </c>
      <c r="I14">
        <f>G14-E14</f>
        <v>1</v>
      </c>
    </row>
    <row r="15" spans="1:9">
      <c r="A15" t="str">
        <f>RP!A3</f>
        <v>Craig Kimbrel</v>
      </c>
      <c r="B15" t="str">
        <f>RP!B3</f>
        <v>RP</v>
      </c>
      <c r="C15">
        <f>RP!C3</f>
        <v>374.40000000000003</v>
      </c>
      <c r="D15" s="3">
        <f>RP!D3</f>
        <v>3.0965460864383227</v>
      </c>
      <c r="E15">
        <v>14</v>
      </c>
      <c r="F15">
        <v>75.61</v>
      </c>
      <c r="G15">
        <v>75</v>
      </c>
      <c r="H15">
        <f>F15-E15</f>
        <v>61.61</v>
      </c>
      <c r="I15">
        <f>G15-E15</f>
        <v>61</v>
      </c>
    </row>
    <row r="16" spans="1:9">
      <c r="A16" t="str">
        <f>'3B'!A2</f>
        <v>Josh Donaldson</v>
      </c>
      <c r="B16" t="str">
        <f>'3B'!B2</f>
        <v>3B</v>
      </c>
      <c r="C16">
        <f>'3B'!C2</f>
        <v>447.22000000000014</v>
      </c>
      <c r="D16" s="3">
        <f>'3B'!D2</f>
        <v>3.0582071044239107</v>
      </c>
      <c r="E16">
        <v>15</v>
      </c>
      <c r="F16">
        <v>8.09</v>
      </c>
      <c r="G16">
        <v>6</v>
      </c>
      <c r="H16">
        <f>F16-E16</f>
        <v>-6.91</v>
      </c>
      <c r="I16">
        <f>G16-E16</f>
        <v>-9</v>
      </c>
    </row>
    <row r="17" spans="1:9">
      <c r="A17" t="str">
        <f>'3B'!A3</f>
        <v>Manny Machado</v>
      </c>
      <c r="B17" t="str">
        <f>'3B'!B3</f>
        <v>3B</v>
      </c>
      <c r="C17">
        <f>'3B'!C3</f>
        <v>443.81000000000006</v>
      </c>
      <c r="D17" s="3">
        <f>'3B'!D3</f>
        <v>2.9933008604076932</v>
      </c>
      <c r="E17">
        <v>16</v>
      </c>
      <c r="F17">
        <v>18.989999999999998</v>
      </c>
      <c r="G17">
        <v>17</v>
      </c>
      <c r="H17">
        <f>F17-E17</f>
        <v>2.9899999999999984</v>
      </c>
      <c r="I17">
        <f>G17-E17</f>
        <v>1</v>
      </c>
    </row>
    <row r="18" spans="1:9">
      <c r="A18" t="str">
        <f>'1B'!A3</f>
        <v>Miguel Cabrera</v>
      </c>
      <c r="B18" t="str">
        <f>'1B'!B3</f>
        <v>1B</v>
      </c>
      <c r="C18">
        <f>'1B'!C3</f>
        <v>449.88000000000011</v>
      </c>
      <c r="D18" s="3">
        <f>'1B'!D3</f>
        <v>2.9426555994876429</v>
      </c>
      <c r="E18">
        <v>17</v>
      </c>
      <c r="F18">
        <v>15.59</v>
      </c>
      <c r="G18">
        <v>13</v>
      </c>
      <c r="H18">
        <f>F18-E18</f>
        <v>-1.4100000000000001</v>
      </c>
      <c r="I18">
        <f>G18-E18</f>
        <v>-4</v>
      </c>
    </row>
    <row r="19" spans="1:9">
      <c r="A19" t="str">
        <f>SP!A5</f>
        <v>Madison Bumgarner</v>
      </c>
      <c r="B19" t="str">
        <f>SP!B5</f>
        <v>SP</v>
      </c>
      <c r="C19">
        <f>SP!C5</f>
        <v>586.53</v>
      </c>
      <c r="D19" s="3">
        <f>SP!D5</f>
        <v>2.9326890438767323</v>
      </c>
      <c r="E19">
        <v>18</v>
      </c>
      <c r="F19">
        <v>12.94</v>
      </c>
      <c r="G19">
        <v>9</v>
      </c>
      <c r="H19">
        <f>F19-E19</f>
        <v>-5.0600000000000005</v>
      </c>
      <c r="I19">
        <f>G19-E19</f>
        <v>-9</v>
      </c>
    </row>
    <row r="20" spans="1:9">
      <c r="A20" t="str">
        <f>'1B'!A4</f>
        <v>Anthony Rizzo</v>
      </c>
      <c r="B20" t="str">
        <f>'1B'!B4</f>
        <v>1B</v>
      </c>
      <c r="C20">
        <f>'1B'!C4</f>
        <v>448.94000000000005</v>
      </c>
      <c r="D20" s="3">
        <f>'1B'!D4</f>
        <v>2.9267685380694672</v>
      </c>
      <c r="E20">
        <v>19</v>
      </c>
      <c r="F20">
        <v>13.28</v>
      </c>
      <c r="G20">
        <v>10</v>
      </c>
      <c r="H20">
        <f>F20-E20</f>
        <v>-5.7200000000000006</v>
      </c>
      <c r="I20">
        <f>G20-E20</f>
        <v>-9</v>
      </c>
    </row>
    <row r="21" spans="1:9">
      <c r="A21" t="str">
        <f>RP!A4</f>
        <v>Mark Melancon</v>
      </c>
      <c r="B21" t="str">
        <f>RP!B4</f>
        <v>RP</v>
      </c>
      <c r="C21">
        <f>RP!C4</f>
        <v>367.26000000000005</v>
      </c>
      <c r="D21" s="3">
        <f>RP!D4</f>
        <v>2.9238708360699253</v>
      </c>
      <c r="E21">
        <v>20</v>
      </c>
      <c r="F21">
        <v>110.27</v>
      </c>
      <c r="G21">
        <v>110</v>
      </c>
      <c r="H21">
        <f>F21-E21</f>
        <v>90.27</v>
      </c>
      <c r="I21">
        <f>G21-E21</f>
        <v>90</v>
      </c>
    </row>
    <row r="22" spans="1:9">
      <c r="A22" t="str">
        <f>RP!A5</f>
        <v>Aroldis Chapman</v>
      </c>
      <c r="B22" t="str">
        <f>RP!B5</f>
        <v>RP</v>
      </c>
      <c r="C22">
        <f>RP!C5</f>
        <v>365.60999999999996</v>
      </c>
      <c r="D22" s="3">
        <f>RP!D5</f>
        <v>2.8839668916570584</v>
      </c>
      <c r="E22">
        <v>21</v>
      </c>
      <c r="F22">
        <v>126.04</v>
      </c>
      <c r="G22">
        <v>123</v>
      </c>
      <c r="H22">
        <f>F22-E22</f>
        <v>105.04</v>
      </c>
      <c r="I22">
        <f>G22-E22</f>
        <v>102</v>
      </c>
    </row>
    <row r="23" spans="1:9">
      <c r="A23" t="str">
        <f>SP!A6</f>
        <v>Jake Arrieta</v>
      </c>
      <c r="B23" t="str">
        <f>SP!B6</f>
        <v>SP</v>
      </c>
      <c r="C23">
        <f>SP!C6</f>
        <v>580.99</v>
      </c>
      <c r="D23" s="3">
        <f>SP!D6</f>
        <v>2.8642859733855017</v>
      </c>
      <c r="E23">
        <v>22</v>
      </c>
      <c r="F23">
        <v>7.81</v>
      </c>
      <c r="G23">
        <v>5</v>
      </c>
      <c r="H23">
        <f>F23-E23</f>
        <v>-14.190000000000001</v>
      </c>
      <c r="I23">
        <f>G23-E23</f>
        <v>-17</v>
      </c>
    </row>
    <row r="24" spans="1:9">
      <c r="A24" t="str">
        <f>SP!A7</f>
        <v>David Price</v>
      </c>
      <c r="B24" t="str">
        <f>SP!B7</f>
        <v>SP</v>
      </c>
      <c r="C24">
        <f>SP!C7</f>
        <v>580.55999999999995</v>
      </c>
      <c r="D24" s="3">
        <f>SP!D7</f>
        <v>2.8589767097914165</v>
      </c>
      <c r="E24">
        <v>23</v>
      </c>
      <c r="F24">
        <v>20.98</v>
      </c>
      <c r="G24">
        <v>20</v>
      </c>
      <c r="H24">
        <f>F24-E24</f>
        <v>-2.0199999999999996</v>
      </c>
      <c r="I24">
        <f>G24-E24</f>
        <v>-3</v>
      </c>
    </row>
    <row r="25" spans="1:9">
      <c r="A25" t="str">
        <f>RP!A6</f>
        <v>Jeurys Familia</v>
      </c>
      <c r="B25" t="str">
        <f>RP!B6</f>
        <v>RP</v>
      </c>
      <c r="C25">
        <f>RP!C6</f>
        <v>363.34000000000003</v>
      </c>
      <c r="D25" s="3">
        <f>RP!D6</f>
        <v>2.829068737828452</v>
      </c>
      <c r="E25">
        <v>24</v>
      </c>
      <c r="F25">
        <v>92.32</v>
      </c>
      <c r="G25">
        <v>90</v>
      </c>
      <c r="H25">
        <f>F25-E25</f>
        <v>68.319999999999993</v>
      </c>
      <c r="I25">
        <f>G25-E25</f>
        <v>66</v>
      </c>
    </row>
    <row r="26" spans="1:9">
      <c r="A26" t="str">
        <f>RP!A7</f>
        <v>Trevor Rosenthal</v>
      </c>
      <c r="B26" t="str">
        <f>RP!B7</f>
        <v>RP</v>
      </c>
      <c r="C26">
        <f>RP!C7</f>
        <v>358.00000000000006</v>
      </c>
      <c r="D26" s="3">
        <f>RP!D7</f>
        <v>2.6999250631831808</v>
      </c>
      <c r="E26">
        <v>25</v>
      </c>
      <c r="F26">
        <v>93.5</v>
      </c>
      <c r="G26">
        <v>91</v>
      </c>
      <c r="H26">
        <f>F26-E26</f>
        <v>68.5</v>
      </c>
      <c r="I26">
        <f>G26-E26</f>
        <v>66</v>
      </c>
    </row>
    <row r="27" spans="1:9">
      <c r="A27" t="str">
        <f>'3B'!A4</f>
        <v>Nolan Arenado</v>
      </c>
      <c r="B27" t="str">
        <f>'3B'!B4</f>
        <v>3B</v>
      </c>
      <c r="C27">
        <f>'3B'!C4</f>
        <v>426.53000000000009</v>
      </c>
      <c r="D27" s="3">
        <f>'3B'!D4</f>
        <v>2.664391799821118</v>
      </c>
      <c r="E27">
        <v>26</v>
      </c>
      <c r="F27">
        <v>21.89</v>
      </c>
      <c r="G27">
        <v>21</v>
      </c>
      <c r="H27">
        <f>F27-E27</f>
        <v>-4.1099999999999994</v>
      </c>
      <c r="I27">
        <f>G27-E27</f>
        <v>-5</v>
      </c>
    </row>
    <row r="28" spans="1:9">
      <c r="A28" t="str">
        <f>'1B'!A5</f>
        <v>Edwin Encarnacion</v>
      </c>
      <c r="B28" t="str">
        <f>'1B'!B5</f>
        <v>1B</v>
      </c>
      <c r="C28">
        <f>'1B'!C5</f>
        <v>433.37999999999994</v>
      </c>
      <c r="D28" s="3">
        <f>'1B'!D5</f>
        <v>2.6637869682111708</v>
      </c>
      <c r="E28">
        <v>27</v>
      </c>
      <c r="F28">
        <v>24.16</v>
      </c>
      <c r="G28">
        <v>23</v>
      </c>
      <c r="H28">
        <f>F28-E28</f>
        <v>-2.84</v>
      </c>
      <c r="I28">
        <f>G28-E28</f>
        <v>-4</v>
      </c>
    </row>
    <row r="29" spans="1:9">
      <c r="A29" t="str">
        <f>SP!A8</f>
        <v>Corey Kluber</v>
      </c>
      <c r="B29" t="str">
        <f>SP!B8</f>
        <v>SP</v>
      </c>
      <c r="C29">
        <f>SP!C8</f>
        <v>563.92999999999995</v>
      </c>
      <c r="D29" s="3">
        <f>SP!D8</f>
        <v>2.6536440270713504</v>
      </c>
      <c r="E29">
        <v>28</v>
      </c>
      <c r="F29">
        <v>27.48</v>
      </c>
      <c r="G29">
        <v>27</v>
      </c>
      <c r="H29">
        <f>F29-E29</f>
        <v>-0.51999999999999957</v>
      </c>
      <c r="I29">
        <f>G29-E29</f>
        <v>-1</v>
      </c>
    </row>
    <row r="30" spans="1:9">
      <c r="A30" t="str">
        <f>'2B'!A3</f>
        <v>Robinson Cano</v>
      </c>
      <c r="B30" t="str">
        <f>'2B'!B3</f>
        <v>2B</v>
      </c>
      <c r="C30">
        <f>'2B'!C3</f>
        <v>383.47</v>
      </c>
      <c r="D30" s="3">
        <f>'2B'!D3</f>
        <v>2.6401561379969403</v>
      </c>
      <c r="E30">
        <v>29</v>
      </c>
      <c r="F30">
        <v>62.38</v>
      </c>
      <c r="G30">
        <v>60</v>
      </c>
      <c r="H30">
        <f>F30-E30</f>
        <v>33.380000000000003</v>
      </c>
      <c r="I30">
        <f>G30-E30</f>
        <v>31</v>
      </c>
    </row>
    <row r="31" spans="1:9">
      <c r="A31" t="str">
        <f>OF!A7</f>
        <v>A.J. Pollock</v>
      </c>
      <c r="B31" t="str">
        <f>OF!B7</f>
        <v>OF</v>
      </c>
      <c r="C31">
        <f>OF!C7</f>
        <v>387.29999999999995</v>
      </c>
      <c r="D31" s="3">
        <f>OF!D7</f>
        <v>2.5644612125755728</v>
      </c>
      <c r="E31">
        <v>30</v>
      </c>
      <c r="F31">
        <v>29.57</v>
      </c>
      <c r="G31">
        <v>28</v>
      </c>
      <c r="H31">
        <f>F31-E31</f>
        <v>-0.42999999999999972</v>
      </c>
      <c r="I31">
        <f>G31-E31</f>
        <v>-2</v>
      </c>
    </row>
    <row r="32" spans="1:9">
      <c r="A32" t="str">
        <f>RP!A8</f>
        <v>Zach Britton</v>
      </c>
      <c r="B32" t="str">
        <f>RP!B8</f>
        <v>RP</v>
      </c>
      <c r="C32">
        <f>RP!C8</f>
        <v>351.99</v>
      </c>
      <c r="D32" s="3">
        <f>RP!D8</f>
        <v>2.5545779686854106</v>
      </c>
      <c r="E32">
        <v>31</v>
      </c>
      <c r="F32">
        <v>106.03</v>
      </c>
      <c r="G32">
        <v>101</v>
      </c>
      <c r="H32">
        <f>F32-E32</f>
        <v>75.03</v>
      </c>
      <c r="I32">
        <f>G32-E32</f>
        <v>70</v>
      </c>
    </row>
    <row r="33" spans="1:9">
      <c r="A33" t="str">
        <f>SP!A9</f>
        <v>Stephen Strasburg</v>
      </c>
      <c r="B33" t="str">
        <f>SP!B9</f>
        <v>SP</v>
      </c>
      <c r="C33">
        <f>SP!C9</f>
        <v>547.95999999999992</v>
      </c>
      <c r="D33" s="3">
        <f>SP!D9</f>
        <v>2.4564604466119722</v>
      </c>
      <c r="E33">
        <v>32</v>
      </c>
      <c r="F33">
        <v>34.65</v>
      </c>
      <c r="G33">
        <v>33</v>
      </c>
      <c r="H33">
        <f>F33-E33</f>
        <v>2.6499999999999986</v>
      </c>
      <c r="I33">
        <f>G33-E33</f>
        <v>1</v>
      </c>
    </row>
    <row r="34" spans="1:9">
      <c r="A34" t="str">
        <f>'2B'!A4</f>
        <v>Ian Kinsler</v>
      </c>
      <c r="B34" t="str">
        <f>'2B'!B4</f>
        <v>2B</v>
      </c>
      <c r="C34">
        <f>'2B'!C4</f>
        <v>376.9500000000001</v>
      </c>
      <c r="D34" s="3">
        <f>'2B'!D4</f>
        <v>2.4560905047661894</v>
      </c>
      <c r="E34">
        <v>33</v>
      </c>
      <c r="F34">
        <v>104.68</v>
      </c>
      <c r="G34">
        <v>99</v>
      </c>
      <c r="H34">
        <f>F34-E34</f>
        <v>71.680000000000007</v>
      </c>
      <c r="I34">
        <f>G34-E34</f>
        <v>66</v>
      </c>
    </row>
    <row r="35" spans="1:9">
      <c r="A35" t="str">
        <f>OF!A8</f>
        <v>Giancarlo Stanton</v>
      </c>
      <c r="B35" t="str">
        <f>OF!B8</f>
        <v>OF</v>
      </c>
      <c r="C35">
        <f>OF!C8</f>
        <v>380.64999999999992</v>
      </c>
      <c r="D35" s="3">
        <f>OF!D8</f>
        <v>2.4266983313765449</v>
      </c>
      <c r="E35">
        <v>34</v>
      </c>
      <c r="F35">
        <v>13.85</v>
      </c>
      <c r="G35">
        <v>11</v>
      </c>
      <c r="H35">
        <f>F35-E35</f>
        <v>-20.149999999999999</v>
      </c>
      <c r="I35">
        <f>G35-E35</f>
        <v>-23</v>
      </c>
    </row>
    <row r="36" spans="1:9">
      <c r="A36" t="str">
        <f>RP!A9</f>
        <v>David Robertson</v>
      </c>
      <c r="B36" t="str">
        <f>RP!B9</f>
        <v>RP</v>
      </c>
      <c r="C36">
        <f>RP!C9</f>
        <v>346.44000000000005</v>
      </c>
      <c r="D36" s="3">
        <f>RP!D9</f>
        <v>2.4203556102057751</v>
      </c>
      <c r="E36">
        <v>35</v>
      </c>
      <c r="F36">
        <v>135.52000000000001</v>
      </c>
      <c r="G36">
        <v>136</v>
      </c>
      <c r="H36">
        <f>F36-E36</f>
        <v>100.52000000000001</v>
      </c>
      <c r="I36">
        <f>G36-E36</f>
        <v>101</v>
      </c>
    </row>
    <row r="37" spans="1:9">
      <c r="A37" t="str">
        <f>SP!A10</f>
        <v>Zack Greinke</v>
      </c>
      <c r="B37" t="str">
        <f>SP!B10</f>
        <v>SP</v>
      </c>
      <c r="C37">
        <f>SP!C10</f>
        <v>542.97</v>
      </c>
      <c r="D37" s="3">
        <f>SP!D10</f>
        <v>2.3948482946713163</v>
      </c>
      <c r="E37">
        <v>36</v>
      </c>
      <c r="F37">
        <v>14.46</v>
      </c>
      <c r="G37">
        <v>12</v>
      </c>
      <c r="H37">
        <f>F37-E37</f>
        <v>-21.54</v>
      </c>
      <c r="I37">
        <f>G37-E37</f>
        <v>-24</v>
      </c>
    </row>
    <row r="38" spans="1:9">
      <c r="A38" t="str">
        <f>RP!A10</f>
        <v>Cody Allen</v>
      </c>
      <c r="B38" t="str">
        <f>RP!B10</f>
        <v>RP</v>
      </c>
      <c r="C38">
        <f>RP!C10</f>
        <v>344.37000000000006</v>
      </c>
      <c r="D38" s="3">
        <f>RP!D10</f>
        <v>2.3702942981241808</v>
      </c>
      <c r="E38">
        <v>37</v>
      </c>
      <c r="F38">
        <v>129.91</v>
      </c>
      <c r="G38">
        <v>127</v>
      </c>
      <c r="H38">
        <f>F38-E38</f>
        <v>92.91</v>
      </c>
      <c r="I38">
        <f>G38-E38</f>
        <v>90</v>
      </c>
    </row>
    <row r="39" spans="1:9">
      <c r="A39" t="str">
        <f>OF!A9</f>
        <v>Jason Heyward</v>
      </c>
      <c r="B39" t="str">
        <f>OF!B9</f>
        <v>OF</v>
      </c>
      <c r="C39">
        <f>OF!C9</f>
        <v>374.03000000000003</v>
      </c>
      <c r="D39" s="3">
        <f>OF!D9</f>
        <v>2.2895569368596211</v>
      </c>
      <c r="E39">
        <v>38</v>
      </c>
      <c r="F39">
        <v>85.15</v>
      </c>
      <c r="G39">
        <v>82</v>
      </c>
      <c r="H39">
        <f>F39-E39</f>
        <v>47.150000000000006</v>
      </c>
      <c r="I39">
        <f>G39-E39</f>
        <v>44</v>
      </c>
    </row>
    <row r="40" spans="1:9">
      <c r="A40" t="str">
        <f>SP!A11</f>
        <v>Felix Hernandez</v>
      </c>
      <c r="B40" t="str">
        <f>SP!B11</f>
        <v>SP</v>
      </c>
      <c r="C40">
        <f>SP!C11</f>
        <v>533.68000000000018</v>
      </c>
      <c r="D40" s="3">
        <f>SP!D11</f>
        <v>2.2801435067898144</v>
      </c>
      <c r="E40">
        <v>39</v>
      </c>
      <c r="F40">
        <v>25</v>
      </c>
      <c r="G40">
        <v>24</v>
      </c>
      <c r="H40">
        <f>F40-E40</f>
        <v>-14</v>
      </c>
      <c r="I40">
        <f>G40-E40</f>
        <v>-15</v>
      </c>
    </row>
    <row r="41" spans="1:9">
      <c r="A41" t="str">
        <f>'1B'!A6</f>
        <v>Albert Pujols</v>
      </c>
      <c r="B41" t="str">
        <f>'1B'!B6</f>
        <v>1B</v>
      </c>
      <c r="C41">
        <f>'1B'!C6</f>
        <v>410.55999999999995</v>
      </c>
      <c r="D41" s="3">
        <f>'1B'!D6</f>
        <v>2.2781032005912296</v>
      </c>
      <c r="E41">
        <v>40</v>
      </c>
      <c r="F41">
        <v>75.31</v>
      </c>
      <c r="G41">
        <v>74</v>
      </c>
      <c r="H41">
        <f>F41-E41</f>
        <v>35.31</v>
      </c>
      <c r="I41">
        <f>G41-E41</f>
        <v>34</v>
      </c>
    </row>
    <row r="42" spans="1:9">
      <c r="A42" t="str">
        <f>'1B'!A7</f>
        <v>Joey Votto</v>
      </c>
      <c r="B42" t="str">
        <f>'1B'!B7</f>
        <v>1B</v>
      </c>
      <c r="C42">
        <f>'1B'!C7</f>
        <v>410.48999999999995</v>
      </c>
      <c r="D42" s="3">
        <f>'1B'!D7</f>
        <v>2.276920121549451</v>
      </c>
      <c r="E42">
        <v>41</v>
      </c>
      <c r="F42">
        <v>33.39</v>
      </c>
      <c r="G42">
        <v>32</v>
      </c>
      <c r="H42">
        <f>F42-E42</f>
        <v>-7.6099999999999994</v>
      </c>
      <c r="I42">
        <f>G42-E42</f>
        <v>-9</v>
      </c>
    </row>
    <row r="43" spans="1:9">
      <c r="A43" t="str">
        <f>'1B'!A8</f>
        <v>Jose Abreu</v>
      </c>
      <c r="B43" t="str">
        <f>'1B'!B8</f>
        <v>1B</v>
      </c>
      <c r="C43">
        <f>'1B'!C8</f>
        <v>408.71</v>
      </c>
      <c r="D43" s="3">
        <f>'1B'!D8</f>
        <v>2.2468361116299294</v>
      </c>
      <c r="E43">
        <v>42</v>
      </c>
      <c r="F43">
        <v>30.85</v>
      </c>
      <c r="G43">
        <v>30</v>
      </c>
      <c r="H43">
        <f>F43-E43</f>
        <v>-11.149999999999999</v>
      </c>
      <c r="I43">
        <f>G43-E43</f>
        <v>-12</v>
      </c>
    </row>
    <row r="44" spans="1:9">
      <c r="A44" t="str">
        <f>RP!A11</f>
        <v>Wade Davis</v>
      </c>
      <c r="B44" t="str">
        <f>RP!B11</f>
        <v>RP</v>
      </c>
      <c r="C44">
        <f>RP!C11</f>
        <v>337.47</v>
      </c>
      <c r="D44" s="3">
        <f>RP!D11</f>
        <v>2.2034232578521991</v>
      </c>
      <c r="E44">
        <v>43</v>
      </c>
      <c r="F44">
        <v>72.38</v>
      </c>
      <c r="G44">
        <v>71</v>
      </c>
      <c r="H44">
        <f>F44-E44</f>
        <v>29.379999999999995</v>
      </c>
      <c r="I44">
        <f>G44-E44</f>
        <v>28</v>
      </c>
    </row>
    <row r="45" spans="1:9">
      <c r="A45" t="str">
        <f>OF!A10</f>
        <v>Adam Jones</v>
      </c>
      <c r="B45" t="str">
        <f>OF!B10</f>
        <v>OF</v>
      </c>
      <c r="C45">
        <f>OF!C10</f>
        <v>369.11999999999995</v>
      </c>
      <c r="D45" s="3">
        <f>OF!D10</f>
        <v>2.1878402832224428</v>
      </c>
      <c r="E45">
        <v>44</v>
      </c>
      <c r="F45">
        <v>57.26</v>
      </c>
      <c r="G45">
        <v>55</v>
      </c>
      <c r="H45">
        <f>F45-E45</f>
        <v>13.259999999999998</v>
      </c>
      <c r="I45">
        <f>G45-E45</f>
        <v>11</v>
      </c>
    </row>
    <row r="46" spans="1:9">
      <c r="A46" t="str">
        <f>OF!A11</f>
        <v>Michael Brantley</v>
      </c>
      <c r="B46" t="str">
        <f>OF!B11</f>
        <v>OF</v>
      </c>
      <c r="C46">
        <f>OF!C11</f>
        <v>368.77</v>
      </c>
      <c r="D46" s="3">
        <f>OF!D11</f>
        <v>2.1805896052646001</v>
      </c>
      <c r="E46">
        <v>45</v>
      </c>
      <c r="F46">
        <v>99.94</v>
      </c>
      <c r="G46">
        <v>97</v>
      </c>
      <c r="H46">
        <f>F46-E46</f>
        <v>54.94</v>
      </c>
      <c r="I46">
        <f>G46-E46</f>
        <v>52</v>
      </c>
    </row>
    <row r="47" spans="1:9">
      <c r="A47" t="str">
        <f>OF!A12</f>
        <v>Charlie Blackmon</v>
      </c>
      <c r="B47" t="str">
        <f>OF!B12</f>
        <v>OF</v>
      </c>
      <c r="C47">
        <f>OF!C12</f>
        <v>367.68000000000006</v>
      </c>
      <c r="D47" s="3">
        <f>OF!D12</f>
        <v>2.1580089224816033</v>
      </c>
      <c r="E47">
        <v>46</v>
      </c>
      <c r="F47">
        <v>66.78</v>
      </c>
      <c r="G47">
        <v>65</v>
      </c>
      <c r="H47">
        <f>F47-E47</f>
        <v>20.78</v>
      </c>
      <c r="I47">
        <f>G47-E47</f>
        <v>19</v>
      </c>
    </row>
    <row r="48" spans="1:9">
      <c r="A48" t="str">
        <f>'1B'!A9</f>
        <v>Prince Fielder</v>
      </c>
      <c r="B48" t="str">
        <f>'1B'!B9</f>
        <v>1B</v>
      </c>
      <c r="C48">
        <f>'1B'!C9</f>
        <v>403.26</v>
      </c>
      <c r="D48" s="3">
        <f>'1B'!D9</f>
        <v>2.1547249576628533</v>
      </c>
      <c r="E48">
        <v>47</v>
      </c>
      <c r="F48">
        <v>111.69</v>
      </c>
      <c r="G48">
        <v>111</v>
      </c>
      <c r="H48">
        <f>F48-E48</f>
        <v>64.69</v>
      </c>
      <c r="I48">
        <f>G48-E48</f>
        <v>64</v>
      </c>
    </row>
    <row r="49" spans="1:9">
      <c r="A49" t="str">
        <f>SP!A12</f>
        <v>Dallas Keuchel</v>
      </c>
      <c r="B49" t="str">
        <f>SP!B12</f>
        <v>SP</v>
      </c>
      <c r="C49">
        <f>SP!C12</f>
        <v>522.62999999999988</v>
      </c>
      <c r="D49" s="3">
        <f>SP!D12</f>
        <v>2.1437077795464714</v>
      </c>
      <c r="E49">
        <v>48</v>
      </c>
      <c r="F49">
        <v>19.68</v>
      </c>
      <c r="G49">
        <v>18</v>
      </c>
      <c r="H49">
        <f>F49-E49</f>
        <v>-28.32</v>
      </c>
      <c r="I49">
        <f>G49-E49</f>
        <v>-30</v>
      </c>
    </row>
    <row r="50" spans="1:9">
      <c r="A50" t="str">
        <f>SP!A13</f>
        <v>Jacob deGrom</v>
      </c>
      <c r="B50" t="str">
        <f>SP!B13</f>
        <v>SP</v>
      </c>
      <c r="C50">
        <f>SP!C13</f>
        <v>516.8399999999998</v>
      </c>
      <c r="D50" s="3">
        <f>SP!D13</f>
        <v>2.0722179278958883</v>
      </c>
      <c r="E50">
        <v>49</v>
      </c>
      <c r="F50">
        <v>23.87</v>
      </c>
      <c r="G50">
        <v>22</v>
      </c>
      <c r="H50">
        <f>F50-E50</f>
        <v>-25.13</v>
      </c>
      <c r="I50">
        <f>G50-E50</f>
        <v>-27</v>
      </c>
    </row>
    <row r="51" spans="1:9">
      <c r="A51" t="str">
        <f>SS!A3</f>
        <v>Xander Bogaerts</v>
      </c>
      <c r="B51" t="str">
        <f>SS!B3</f>
        <v>SS</v>
      </c>
      <c r="C51">
        <f>SS!C3</f>
        <v>332.23999999999995</v>
      </c>
      <c r="D51" s="3">
        <f>SS!D3</f>
        <v>2.0471621465749306</v>
      </c>
      <c r="E51">
        <v>50</v>
      </c>
      <c r="F51">
        <v>71.38</v>
      </c>
      <c r="G51">
        <v>68</v>
      </c>
      <c r="H51">
        <f>F51-E51</f>
        <v>21.379999999999995</v>
      </c>
      <c r="I51">
        <f>G51-E51</f>
        <v>18</v>
      </c>
    </row>
    <row r="52" spans="1:9">
      <c r="A52" t="str">
        <f>RP!A12</f>
        <v>Hector Rondon</v>
      </c>
      <c r="B52" t="str">
        <f>RP!B12</f>
        <v>RP</v>
      </c>
      <c r="C52">
        <f>RP!C12</f>
        <v>330.30000000000007</v>
      </c>
      <c r="D52" s="3">
        <f>RP!D12</f>
        <v>2.0300224812217507</v>
      </c>
      <c r="E52">
        <v>51</v>
      </c>
      <c r="F52">
        <v>135.38</v>
      </c>
      <c r="G52">
        <v>135</v>
      </c>
      <c r="H52">
        <f>F52-E52</f>
        <v>84.38</v>
      </c>
      <c r="I52">
        <f>G52-E52</f>
        <v>84</v>
      </c>
    </row>
    <row r="53" spans="1:9">
      <c r="A53" t="str">
        <f>RP!A13</f>
        <v>Ken Giles</v>
      </c>
      <c r="B53" t="str">
        <f>RP!B13</f>
        <v>RP</v>
      </c>
      <c r="C53">
        <f>RP!C13</f>
        <v>329.99999999999994</v>
      </c>
      <c r="D53" s="3">
        <f>RP!D13</f>
        <v>2.0227672186012269</v>
      </c>
      <c r="E53">
        <v>52</v>
      </c>
      <c r="F53">
        <v>124.78</v>
      </c>
      <c r="G53">
        <v>119</v>
      </c>
      <c r="H53">
        <f>F53-E53</f>
        <v>72.78</v>
      </c>
      <c r="I53">
        <f>G53-E53</f>
        <v>67</v>
      </c>
    </row>
    <row r="54" spans="1:9">
      <c r="A54" t="str">
        <f>OF!A13</f>
        <v>Ryan Braun</v>
      </c>
      <c r="B54" t="str">
        <f>OF!B13</f>
        <v>OF</v>
      </c>
      <c r="C54">
        <f>OF!C13</f>
        <v>359.96999999999991</v>
      </c>
      <c r="D54" s="3">
        <f>OF!D13</f>
        <v>1.9982868451816755</v>
      </c>
      <c r="E54">
        <v>53</v>
      </c>
      <c r="F54">
        <v>68.58</v>
      </c>
      <c r="G54">
        <v>67</v>
      </c>
      <c r="H54">
        <f>F54-E54</f>
        <v>15.579999999999998</v>
      </c>
      <c r="I54">
        <f>G54-E54</f>
        <v>14</v>
      </c>
    </row>
    <row r="55" spans="1:9">
      <c r="A55" t="str">
        <f>SP!A14</f>
        <v>Jon Lester</v>
      </c>
      <c r="B55" t="str">
        <f>SP!B14</f>
        <v>SP</v>
      </c>
      <c r="C55">
        <f>SP!C14</f>
        <v>510.15000000000009</v>
      </c>
      <c r="D55" s="3">
        <f>SP!D14</f>
        <v>1.989615664071644</v>
      </c>
      <c r="E55">
        <v>54</v>
      </c>
      <c r="F55">
        <v>51.04</v>
      </c>
      <c r="G55">
        <v>44</v>
      </c>
      <c r="H55">
        <f>F55-E55</f>
        <v>-2.9600000000000009</v>
      </c>
      <c r="I55">
        <f>G55-E55</f>
        <v>-10</v>
      </c>
    </row>
    <row r="56" spans="1:9">
      <c r="A56" t="str">
        <f>OF!A14</f>
        <v>Justin Upton</v>
      </c>
      <c r="B56" t="str">
        <f>OF!B14</f>
        <v>OF</v>
      </c>
      <c r="C56">
        <f>OF!C14</f>
        <v>359.14</v>
      </c>
      <c r="D56" s="3">
        <f>OF!D14</f>
        <v>1.9810923803102194</v>
      </c>
      <c r="E56">
        <v>55</v>
      </c>
      <c r="F56">
        <v>56.99</v>
      </c>
      <c r="G56">
        <v>53</v>
      </c>
      <c r="H56">
        <f>F56-E56</f>
        <v>1.990000000000002</v>
      </c>
      <c r="I56">
        <f>G56-E56</f>
        <v>-2</v>
      </c>
    </row>
    <row r="57" spans="1:9">
      <c r="A57" t="str">
        <f>SP!A15</f>
        <v>Gerrit Cole</v>
      </c>
      <c r="B57" t="str">
        <f>SP!B15</f>
        <v>SP</v>
      </c>
      <c r="C57">
        <f>SP!C15</f>
        <v>508.53</v>
      </c>
      <c r="D57" s="3">
        <f>SP!D15</f>
        <v>1.9696133221590444</v>
      </c>
      <c r="E57">
        <v>56</v>
      </c>
      <c r="F57">
        <v>35.76</v>
      </c>
      <c r="G57">
        <v>34</v>
      </c>
      <c r="H57">
        <f>F57-E57</f>
        <v>-20.240000000000002</v>
      </c>
      <c r="I57">
        <f>G57-E57</f>
        <v>-22</v>
      </c>
    </row>
    <row r="58" spans="1:9">
      <c r="A58" t="str">
        <f>OF!A15</f>
        <v>Yoenis Cespedes</v>
      </c>
      <c r="B58" t="str">
        <f>OF!B15</f>
        <v>OF</v>
      </c>
      <c r="C58">
        <f>OF!C15</f>
        <v>358.53000000000003</v>
      </c>
      <c r="D58" s="3">
        <f>OF!D15</f>
        <v>1.968455484440836</v>
      </c>
      <c r="E58">
        <v>57</v>
      </c>
      <c r="F58">
        <v>62.37</v>
      </c>
      <c r="G58">
        <v>59</v>
      </c>
      <c r="H58">
        <f>F58-E58</f>
        <v>5.3699999999999974</v>
      </c>
      <c r="I58">
        <f>G58-E58</f>
        <v>2</v>
      </c>
    </row>
    <row r="59" spans="1:9">
      <c r="A59" t="str">
        <f>SP!A16</f>
        <v>Chris Archer</v>
      </c>
      <c r="B59" t="str">
        <f>SP!B16</f>
        <v>SP</v>
      </c>
      <c r="C59">
        <f>SP!C16</f>
        <v>507.73999999999984</v>
      </c>
      <c r="D59" s="3">
        <f>SP!D16</f>
        <v>1.9598590936954918</v>
      </c>
      <c r="E59">
        <v>58</v>
      </c>
      <c r="F59">
        <v>48.56</v>
      </c>
      <c r="G59">
        <v>41</v>
      </c>
      <c r="H59">
        <f>F59-E59</f>
        <v>-9.4399999999999977</v>
      </c>
      <c r="I59">
        <f>G59-E59</f>
        <v>-17</v>
      </c>
    </row>
    <row r="60" spans="1:9">
      <c r="A60" t="str">
        <f>SP!A17</f>
        <v>Carlos Carrasco</v>
      </c>
      <c r="B60" t="str">
        <f>SP!B17</f>
        <v>SP</v>
      </c>
      <c r="C60">
        <f>SP!C17</f>
        <v>503.53999999999985</v>
      </c>
      <c r="D60" s="3">
        <f>SP!D17</f>
        <v>1.9080011702183857</v>
      </c>
      <c r="E60">
        <v>59</v>
      </c>
      <c r="F60">
        <v>52.67</v>
      </c>
      <c r="G60">
        <v>46</v>
      </c>
      <c r="H60">
        <f>F60-E60</f>
        <v>-6.3299999999999983</v>
      </c>
      <c r="I60">
        <f>G60-E60</f>
        <v>-13</v>
      </c>
    </row>
    <row r="61" spans="1:9">
      <c r="A61" t="str">
        <f>SP!A18</f>
        <v>Matt Harvey</v>
      </c>
      <c r="B61" t="str">
        <f>SP!B18</f>
        <v>SP</v>
      </c>
      <c r="C61">
        <f>SP!C18</f>
        <v>501.54</v>
      </c>
      <c r="D61" s="3">
        <f>SP!D18</f>
        <v>1.8833069209435753</v>
      </c>
      <c r="E61">
        <v>60</v>
      </c>
      <c r="F61">
        <v>25.87</v>
      </c>
      <c r="G61">
        <v>26</v>
      </c>
      <c r="H61">
        <f>F61-E61</f>
        <v>-34.129999999999995</v>
      </c>
      <c r="I61">
        <f>G61-E61</f>
        <v>-34</v>
      </c>
    </row>
    <row r="62" spans="1:9">
      <c r="A62" t="str">
        <f>SP!A19</f>
        <v>Johnny Cueto</v>
      </c>
      <c r="B62" t="str">
        <f>SP!B19</f>
        <v>SP</v>
      </c>
      <c r="C62">
        <f>SP!C19</f>
        <v>499.43999999999994</v>
      </c>
      <c r="D62" s="3">
        <f>SP!D19</f>
        <v>1.8573779592050212</v>
      </c>
      <c r="E62">
        <v>61</v>
      </c>
      <c r="F62">
        <v>55.24</v>
      </c>
      <c r="G62">
        <v>51</v>
      </c>
      <c r="H62">
        <f>F62-E62</f>
        <v>-5.759999999999998</v>
      </c>
      <c r="I62">
        <f>G62-E62</f>
        <v>-10</v>
      </c>
    </row>
    <row r="63" spans="1:9">
      <c r="A63" t="str">
        <f>'C'!A3</f>
        <v>Kyle Schwarber</v>
      </c>
      <c r="B63" t="str">
        <f>'C'!B3</f>
        <v>C</v>
      </c>
      <c r="C63">
        <f>'C'!C3</f>
        <v>303.24</v>
      </c>
      <c r="D63" s="3">
        <f>'C'!D3</f>
        <v>1.8563379440802641</v>
      </c>
      <c r="E63">
        <v>62</v>
      </c>
      <c r="F63">
        <v>41.97</v>
      </c>
      <c r="G63">
        <v>39</v>
      </c>
      <c r="H63">
        <f>F63-E63</f>
        <v>-20.03</v>
      </c>
      <c r="I63">
        <f>G63-E63</f>
        <v>-23</v>
      </c>
    </row>
    <row r="64" spans="1:9">
      <c r="A64" t="str">
        <f>'2B'!A5</f>
        <v>Brian Dozier</v>
      </c>
      <c r="B64" t="str">
        <f>'2B'!B5</f>
        <v>2B</v>
      </c>
      <c r="C64">
        <f>'2B'!C5</f>
        <v>354.94000000000005</v>
      </c>
      <c r="D64" s="3">
        <f>'2B'!D5</f>
        <v>1.8347278379856855</v>
      </c>
      <c r="E64">
        <v>63</v>
      </c>
      <c r="F64">
        <v>63.41</v>
      </c>
      <c r="G64">
        <v>61</v>
      </c>
      <c r="H64">
        <f>F64-E64</f>
        <v>0.40999999999999659</v>
      </c>
      <c r="I64">
        <f>G64-E64</f>
        <v>-2</v>
      </c>
    </row>
    <row r="65" spans="1:9">
      <c r="A65" t="str">
        <f>OF!A16</f>
        <v>Nelson Cruz</v>
      </c>
      <c r="B65" t="str">
        <f>OF!B16</f>
        <v>OF</v>
      </c>
      <c r="C65">
        <f>OF!C16</f>
        <v>351.42000000000007</v>
      </c>
      <c r="D65" s="3">
        <f>OF!D16</f>
        <v>1.8211631407829296</v>
      </c>
      <c r="E65">
        <v>64</v>
      </c>
      <c r="F65">
        <v>51.03</v>
      </c>
      <c r="G65">
        <v>43</v>
      </c>
      <c r="H65">
        <f>F65-E65</f>
        <v>-12.969999999999999</v>
      </c>
      <c r="I65">
        <f>G65-E65</f>
        <v>-21</v>
      </c>
    </row>
    <row r="66" spans="1:9">
      <c r="A66" t="str">
        <f>'3B'!A5</f>
        <v>Matt Carpenter</v>
      </c>
      <c r="B66" t="str">
        <f>'3B'!B5</f>
        <v>3B</v>
      </c>
      <c r="C66">
        <f>'3B'!C5</f>
        <v>381.96999999999997</v>
      </c>
      <c r="D66" s="3">
        <f>'3B'!D5</f>
        <v>1.8162327871048076</v>
      </c>
      <c r="E66">
        <v>65</v>
      </c>
      <c r="F66">
        <v>51.7</v>
      </c>
      <c r="G66">
        <v>45</v>
      </c>
      <c r="H66">
        <f>F66-E66</f>
        <v>-13.299999999999997</v>
      </c>
      <c r="I66">
        <f>G66-E66</f>
        <v>-20</v>
      </c>
    </row>
    <row r="67" spans="1:9">
      <c r="A67" t="str">
        <f>'1B'!A10</f>
        <v>Freddie Freeman</v>
      </c>
      <c r="B67" t="str">
        <f>'1B'!B10</f>
        <v>1B</v>
      </c>
      <c r="C67">
        <f>'1B'!C10</f>
        <v>382.15000000000003</v>
      </c>
      <c r="D67" s="3">
        <f>'1B'!D10</f>
        <v>1.7979421209206559</v>
      </c>
      <c r="E67">
        <v>66</v>
      </c>
      <c r="F67">
        <v>81.13</v>
      </c>
      <c r="G67">
        <v>78</v>
      </c>
      <c r="H67">
        <f>F67-E67</f>
        <v>15.129999999999995</v>
      </c>
      <c r="I67">
        <f>G67-E67</f>
        <v>12</v>
      </c>
    </row>
    <row r="68" spans="1:9">
      <c r="A68" t="str">
        <f>'C'!A4</f>
        <v>Jonathan Lucroy</v>
      </c>
      <c r="B68" t="str">
        <f>'C'!B4</f>
        <v>C</v>
      </c>
      <c r="C68">
        <f>'C'!C4</f>
        <v>299.15999999999997</v>
      </c>
      <c r="D68" s="3">
        <f>'C'!D4</f>
        <v>1.7767722458782729</v>
      </c>
      <c r="E68">
        <v>67</v>
      </c>
      <c r="F68">
        <v>96.78</v>
      </c>
      <c r="G68">
        <v>95</v>
      </c>
      <c r="H68">
        <f>F68-E68</f>
        <v>29.78</v>
      </c>
      <c r="I68">
        <f>G68-E68</f>
        <v>28</v>
      </c>
    </row>
    <row r="69" spans="1:9">
      <c r="A69" t="str">
        <f>RP!A14</f>
        <v>Huston Street</v>
      </c>
      <c r="B69" t="str">
        <f>RP!B14</f>
        <v>RP</v>
      </c>
      <c r="C69">
        <f>RP!C14</f>
        <v>318.20000000000005</v>
      </c>
      <c r="D69" s="3">
        <f>RP!D14</f>
        <v>1.7373935555274069</v>
      </c>
      <c r="E69">
        <v>68</v>
      </c>
      <c r="F69">
        <v>136.59</v>
      </c>
      <c r="G69">
        <v>138</v>
      </c>
      <c r="H69">
        <f>F69-E69</f>
        <v>68.59</v>
      </c>
      <c r="I69">
        <f>G69-E69</f>
        <v>70</v>
      </c>
    </row>
    <row r="70" spans="1:9">
      <c r="A70" t="str">
        <f>OF!A17</f>
        <v>J.D. Martinez</v>
      </c>
      <c r="B70" t="str">
        <f>OF!B17</f>
        <v>OF</v>
      </c>
      <c r="C70">
        <f>OF!C17</f>
        <v>347.28000000000003</v>
      </c>
      <c r="D70" s="3">
        <f>OF!D17</f>
        <v>1.7353979786530078</v>
      </c>
      <c r="E70">
        <v>69</v>
      </c>
      <c r="F70">
        <v>59.85</v>
      </c>
      <c r="G70">
        <v>57</v>
      </c>
      <c r="H70">
        <f>F70-E70</f>
        <v>-9.1499999999999986</v>
      </c>
      <c r="I70">
        <f>G70-E70</f>
        <v>-12</v>
      </c>
    </row>
    <row r="71" spans="1:9">
      <c r="A71" t="str">
        <f>'1B'!A11</f>
        <v>David Ortiz</v>
      </c>
      <c r="B71" t="str">
        <f>'1B'!B11</f>
        <v>DH</v>
      </c>
      <c r="C71">
        <f>'1B'!C11</f>
        <v>376.56</v>
      </c>
      <c r="D71" s="3">
        <f>'1B'!D11</f>
        <v>1.7034648088700213</v>
      </c>
      <c r="E71">
        <v>70</v>
      </c>
      <c r="F71">
        <v>109.3</v>
      </c>
      <c r="G71">
        <v>109</v>
      </c>
      <c r="H71">
        <f>F71-E71</f>
        <v>39.299999999999997</v>
      </c>
      <c r="I71">
        <f>G71-E71</f>
        <v>39</v>
      </c>
    </row>
    <row r="72" spans="1:9">
      <c r="A72" t="str">
        <f>SS!A4</f>
        <v>Francisco Lindor</v>
      </c>
      <c r="B72" t="str">
        <f>SS!B4</f>
        <v>SS</v>
      </c>
      <c r="C72">
        <f>SS!C4</f>
        <v>321.18000000000006</v>
      </c>
      <c r="D72" s="3">
        <f>SS!D4</f>
        <v>1.6972144906071023</v>
      </c>
      <c r="E72">
        <v>71</v>
      </c>
      <c r="F72">
        <v>54.31</v>
      </c>
      <c r="G72">
        <v>49</v>
      </c>
      <c r="H72">
        <f>F72-E72</f>
        <v>-16.689999999999998</v>
      </c>
      <c r="I72">
        <f>G72-E72</f>
        <v>-22</v>
      </c>
    </row>
    <row r="73" spans="1:9">
      <c r="A73" t="str">
        <f>SP!A20</f>
        <v>Cole Hamels</v>
      </c>
      <c r="B73" t="str">
        <f>SP!B20</f>
        <v>SP</v>
      </c>
      <c r="C73">
        <f>SP!C20</f>
        <v>486.39</v>
      </c>
      <c r="D73" s="3">
        <f>SP!D20</f>
        <v>1.6962479826868702</v>
      </c>
      <c r="E73">
        <v>72</v>
      </c>
      <c r="F73">
        <v>40.130000000000003</v>
      </c>
      <c r="G73">
        <v>38</v>
      </c>
      <c r="H73">
        <f>F73-E73</f>
        <v>-31.869999999999997</v>
      </c>
      <c r="I73">
        <f>G73-E73</f>
        <v>-34</v>
      </c>
    </row>
    <row r="74" spans="1:9">
      <c r="A74" t="str">
        <f>'C'!A5</f>
        <v>Brian McCann</v>
      </c>
      <c r="B74" t="str">
        <f>'C'!B5</f>
        <v>C</v>
      </c>
      <c r="C74">
        <f>'C'!C5</f>
        <v>293.60999999999996</v>
      </c>
      <c r="D74" s="3">
        <f>'C'!D5</f>
        <v>1.6685394946476237</v>
      </c>
      <c r="E74">
        <v>73</v>
      </c>
      <c r="F74">
        <v>85.52</v>
      </c>
      <c r="G74">
        <v>84</v>
      </c>
      <c r="H74">
        <f>F74-E74</f>
        <v>12.519999999999996</v>
      </c>
      <c r="I74">
        <f>G74-E74</f>
        <v>11</v>
      </c>
    </row>
    <row r="75" spans="1:9">
      <c r="A75" t="str">
        <f>'3B'!A6</f>
        <v>Kyle Seager</v>
      </c>
      <c r="B75" t="str">
        <f>'3B'!B6</f>
        <v>3B</v>
      </c>
      <c r="C75">
        <f>'3B'!C6</f>
        <v>373.94000000000005</v>
      </c>
      <c r="D75" s="3">
        <f>'3B'!D6</f>
        <v>1.6633890511956539</v>
      </c>
      <c r="E75">
        <v>74</v>
      </c>
      <c r="F75">
        <v>107.37</v>
      </c>
      <c r="G75">
        <v>104</v>
      </c>
      <c r="H75">
        <f>F75-E75</f>
        <v>33.370000000000005</v>
      </c>
      <c r="I75">
        <f>G75-E75</f>
        <v>30</v>
      </c>
    </row>
    <row r="76" spans="1:9">
      <c r="A76" t="str">
        <f>RP!A15</f>
        <v>Francisco Rodriguez</v>
      </c>
      <c r="B76" t="str">
        <f>RP!B15</f>
        <v>RP</v>
      </c>
      <c r="C76">
        <f>RP!C15</f>
        <v>314.24</v>
      </c>
      <c r="D76" s="3">
        <f>RP!D15</f>
        <v>1.6416240889365301</v>
      </c>
      <c r="E76">
        <v>75</v>
      </c>
      <c r="F76">
        <v>157.76</v>
      </c>
      <c r="G76">
        <v>165</v>
      </c>
      <c r="H76">
        <f>F76-E76</f>
        <v>82.759999999999991</v>
      </c>
      <c r="I76">
        <f>G76-E76</f>
        <v>90</v>
      </c>
    </row>
    <row r="77" spans="1:9">
      <c r="A77" t="str">
        <f>'1B'!A12</f>
        <v>Eric Hosmer</v>
      </c>
      <c r="B77" t="str">
        <f>'1B'!B12</f>
        <v>1B</v>
      </c>
      <c r="C77">
        <f>'1B'!C12</f>
        <v>372.40000000000003</v>
      </c>
      <c r="D77" s="3">
        <f>'1B'!D12</f>
        <v>1.6331561115300151</v>
      </c>
      <c r="E77">
        <v>76</v>
      </c>
      <c r="F77">
        <v>95.19</v>
      </c>
      <c r="G77">
        <v>92</v>
      </c>
      <c r="H77">
        <f>F77-E77</f>
        <v>19.189999999999998</v>
      </c>
      <c r="I77">
        <f>G77-E77</f>
        <v>16</v>
      </c>
    </row>
    <row r="78" spans="1:9">
      <c r="A78" t="str">
        <f>RP!A16</f>
        <v>Shawn Tolleson</v>
      </c>
      <c r="B78" t="str">
        <f>RP!B16</f>
        <v>RP</v>
      </c>
      <c r="C78">
        <f>RP!C16</f>
        <v>313.53999999999996</v>
      </c>
      <c r="D78" s="3">
        <f>RP!D16</f>
        <v>1.6246951428219802</v>
      </c>
      <c r="E78">
        <v>77</v>
      </c>
      <c r="F78">
        <v>176.46</v>
      </c>
      <c r="G78">
        <v>189</v>
      </c>
      <c r="H78">
        <f>F78-E78</f>
        <v>99.460000000000008</v>
      </c>
      <c r="I78">
        <f>G78-E78</f>
        <v>112</v>
      </c>
    </row>
    <row r="79" spans="1:9">
      <c r="A79" t="str">
        <f>'3B'!A7</f>
        <v>Adrian Beltre</v>
      </c>
      <c r="B79" t="str">
        <f>'3B'!B7</f>
        <v>3B</v>
      </c>
      <c r="C79">
        <f>'3B'!C7</f>
        <v>371.17</v>
      </c>
      <c r="D79" s="3">
        <f>'3B'!D7</f>
        <v>1.6106646242381988</v>
      </c>
      <c r="E79">
        <v>78</v>
      </c>
      <c r="F79">
        <v>68.040000000000006</v>
      </c>
      <c r="G79">
        <v>66</v>
      </c>
      <c r="H79">
        <f>F79-E79</f>
        <v>-9.9599999999999937</v>
      </c>
      <c r="I79">
        <f>G79-E79</f>
        <v>-12</v>
      </c>
    </row>
    <row r="80" spans="1:9">
      <c r="A80" t="str">
        <f>SP!A21</f>
        <v>Sonny Gray</v>
      </c>
      <c r="B80" t="str">
        <f>SP!B21</f>
        <v>SP</v>
      </c>
      <c r="C80">
        <f>SP!C21</f>
        <v>477.41999999999996</v>
      </c>
      <c r="D80" s="3">
        <f>SP!D21</f>
        <v>1.5854942746893357</v>
      </c>
      <c r="E80">
        <v>79</v>
      </c>
      <c r="F80">
        <v>37.68</v>
      </c>
      <c r="G80">
        <v>36</v>
      </c>
      <c r="H80">
        <f>F80-E80</f>
        <v>-41.32</v>
      </c>
      <c r="I80">
        <f>G80-E80</f>
        <v>-43</v>
      </c>
    </row>
    <row r="81" spans="1:9">
      <c r="A81" t="str">
        <f>RP!A17</f>
        <v>Jonathan Papelbon</v>
      </c>
      <c r="B81" t="str">
        <f>RP!B17</f>
        <v>RP</v>
      </c>
      <c r="C81">
        <f>RP!C17</f>
        <v>310.28999999999996</v>
      </c>
      <c r="D81" s="3">
        <f>RP!D17</f>
        <v>1.5460964644330037</v>
      </c>
      <c r="E81">
        <v>80</v>
      </c>
      <c r="F81">
        <v>131.01</v>
      </c>
      <c r="G81">
        <v>130</v>
      </c>
      <c r="H81">
        <f>F81-E81</f>
        <v>51.009999999999991</v>
      </c>
      <c r="I81">
        <f>G81-E81</f>
        <v>50</v>
      </c>
    </row>
    <row r="82" spans="1:9">
      <c r="A82" t="str">
        <f>'1B'!A13</f>
        <v>Adrian Gonzalez</v>
      </c>
      <c r="B82" t="str">
        <f>'1B'!B13</f>
        <v>1B</v>
      </c>
      <c r="C82">
        <f>'1B'!C13</f>
        <v>367.1</v>
      </c>
      <c r="D82" s="3">
        <f>'1B'!D13</f>
        <v>1.5435801269381793</v>
      </c>
      <c r="E82">
        <v>81</v>
      </c>
      <c r="F82">
        <v>58.32</v>
      </c>
      <c r="G82">
        <v>56</v>
      </c>
      <c r="H82">
        <f>F82-E82</f>
        <v>-22.68</v>
      </c>
      <c r="I82">
        <f>G82-E82</f>
        <v>-25</v>
      </c>
    </row>
    <row r="83" spans="1:9">
      <c r="A83" t="str">
        <f>'C'!A6</f>
        <v>Salvador Perez</v>
      </c>
      <c r="B83" t="str">
        <f>'C'!B6</f>
        <v>C</v>
      </c>
      <c r="C83">
        <f>'C'!C6</f>
        <v>285</v>
      </c>
      <c r="D83" s="3">
        <f>'C'!D6</f>
        <v>1.5006324697654829</v>
      </c>
      <c r="E83">
        <v>82</v>
      </c>
      <c r="F83">
        <v>125.94</v>
      </c>
      <c r="G83">
        <v>121</v>
      </c>
      <c r="H83">
        <f>F83-E83</f>
        <v>43.94</v>
      </c>
      <c r="I83">
        <f>G83-E83</f>
        <v>39</v>
      </c>
    </row>
    <row r="84" spans="1:9">
      <c r="A84" t="str">
        <f>OF!A18</f>
        <v>Melky Cabrera</v>
      </c>
      <c r="B84" t="str">
        <f>OF!B18</f>
        <v>OF</v>
      </c>
      <c r="C84">
        <f>OF!C18</f>
        <v>335.35999999999996</v>
      </c>
      <c r="D84" s="3">
        <f>OF!D18</f>
        <v>1.4884606036315924</v>
      </c>
      <c r="E84">
        <v>83</v>
      </c>
      <c r="F84">
        <v>200.25</v>
      </c>
      <c r="G84">
        <v>242</v>
      </c>
      <c r="H84">
        <f>F84-E84</f>
        <v>117.25</v>
      </c>
      <c r="I84">
        <f>G84-E84</f>
        <v>159</v>
      </c>
    </row>
    <row r="85" spans="1:9">
      <c r="A85" t="str">
        <f>RP!A18</f>
        <v>Will Smith</v>
      </c>
      <c r="B85" t="str">
        <f>RP!B18</f>
        <v>RP</v>
      </c>
      <c r="C85">
        <f>RP!C18</f>
        <v>307.89</v>
      </c>
      <c r="D85" s="3">
        <f>RP!D18</f>
        <v>1.488054363468837</v>
      </c>
      <c r="E85">
        <v>84</v>
      </c>
      <c r="F85">
        <v>190.63</v>
      </c>
      <c r="G85">
        <v>221</v>
      </c>
      <c r="H85">
        <f>F85-E85</f>
        <v>106.63</v>
      </c>
      <c r="I85">
        <f>G85-E85</f>
        <v>137</v>
      </c>
    </row>
    <row r="86" spans="1:9">
      <c r="A86" t="str">
        <f>OF!A19</f>
        <v>Starling Marte</v>
      </c>
      <c r="B86" t="str">
        <f>OF!B19</f>
        <v>OF</v>
      </c>
      <c r="C86">
        <f>OF!C19</f>
        <v>335.22</v>
      </c>
      <c r="D86" s="3">
        <f>OF!D19</f>
        <v>1.4855603324484563</v>
      </c>
      <c r="E86">
        <v>85</v>
      </c>
      <c r="F86">
        <v>71.75</v>
      </c>
      <c r="G86">
        <v>70</v>
      </c>
      <c r="H86">
        <f>F86-E86</f>
        <v>-13.25</v>
      </c>
      <c r="I86">
        <f>G86-E86</f>
        <v>-15</v>
      </c>
    </row>
    <row r="87" spans="1:9">
      <c r="A87" t="str">
        <f>OF!A20</f>
        <v>Josh Reddick</v>
      </c>
      <c r="B87" t="str">
        <f>OF!B20</f>
        <v>OF</v>
      </c>
      <c r="C87">
        <f>OF!C20</f>
        <v>334.73</v>
      </c>
      <c r="D87" s="3">
        <f>OF!D20</f>
        <v>1.4754093833074753</v>
      </c>
      <c r="E87">
        <v>86</v>
      </c>
      <c r="F87">
        <v>166.37</v>
      </c>
      <c r="G87">
        <v>175</v>
      </c>
      <c r="H87">
        <f>F87-E87</f>
        <v>80.37</v>
      </c>
      <c r="I87">
        <f>G87-E87</f>
        <v>89</v>
      </c>
    </row>
    <row r="88" spans="1:9">
      <c r="A88" t="str">
        <f>RP!A19</f>
        <v>Glen Perkins</v>
      </c>
      <c r="B88" t="str">
        <f>RP!B19</f>
        <v>RP</v>
      </c>
      <c r="C88">
        <f>RP!C19</f>
        <v>306.85000000000002</v>
      </c>
      <c r="D88" s="3">
        <f>RP!D19</f>
        <v>1.4629027863843653</v>
      </c>
      <c r="E88">
        <v>87</v>
      </c>
      <c r="F88">
        <v>170.64</v>
      </c>
      <c r="G88">
        <v>181</v>
      </c>
      <c r="H88">
        <f>F88-E88</f>
        <v>83.639999999999986</v>
      </c>
      <c r="I88">
        <f>G88-E88</f>
        <v>94</v>
      </c>
    </row>
    <row r="89" spans="1:9">
      <c r="A89" t="str">
        <f>RP!A20</f>
        <v>A.J. Ramos</v>
      </c>
      <c r="B89" t="str">
        <f>RP!B20</f>
        <v>RP</v>
      </c>
      <c r="C89">
        <f>RP!C20</f>
        <v>306.32999999999993</v>
      </c>
      <c r="D89" s="3">
        <f>RP!D20</f>
        <v>1.4503269978421269</v>
      </c>
      <c r="E89">
        <v>88</v>
      </c>
      <c r="F89">
        <v>172.83</v>
      </c>
      <c r="G89">
        <v>184</v>
      </c>
      <c r="H89">
        <f>F89-E89</f>
        <v>84.830000000000013</v>
      </c>
      <c r="I89">
        <f>G89-E89</f>
        <v>96</v>
      </c>
    </row>
    <row r="90" spans="1:9">
      <c r="A90" t="str">
        <f>'1B'!A14</f>
        <v>Chris Davis</v>
      </c>
      <c r="B90" t="str">
        <f>'1B'!B14</f>
        <v>1B</v>
      </c>
      <c r="C90">
        <f>'1B'!C14</f>
        <v>360.53</v>
      </c>
      <c r="D90" s="3">
        <f>'1B'!D14</f>
        <v>1.4325397083026388</v>
      </c>
      <c r="E90">
        <v>89</v>
      </c>
      <c r="F90">
        <v>38.020000000000003</v>
      </c>
      <c r="G90">
        <v>37</v>
      </c>
      <c r="H90">
        <f>F90-E90</f>
        <v>-50.98</v>
      </c>
      <c r="I90">
        <f>G90-E90</f>
        <v>-52</v>
      </c>
    </row>
    <row r="91" spans="1:9">
      <c r="A91" t="str">
        <f>SP!A22</f>
        <v>Danny Salazar</v>
      </c>
      <c r="B91" t="str">
        <f>SP!B22</f>
        <v>SP</v>
      </c>
      <c r="C91">
        <f>SP!C22</f>
        <v>463.45999999999992</v>
      </c>
      <c r="D91" s="3">
        <f>SP!D22</f>
        <v>1.413128414751144</v>
      </c>
      <c r="E91">
        <v>90</v>
      </c>
      <c r="F91">
        <v>77.37</v>
      </c>
      <c r="G91">
        <v>76</v>
      </c>
      <c r="H91">
        <f>F91-E91</f>
        <v>-12.629999999999995</v>
      </c>
      <c r="I91">
        <f>G91-E91</f>
        <v>-14</v>
      </c>
    </row>
    <row r="92" spans="1:9">
      <c r="A92" t="str">
        <f>'3B'!A8</f>
        <v>Kris Bryant</v>
      </c>
      <c r="B92" t="str">
        <f>'3B'!B8</f>
        <v>3B</v>
      </c>
      <c r="C92">
        <f>'3B'!C8</f>
        <v>360.56000000000006</v>
      </c>
      <c r="D92" s="3">
        <f>'3B'!D8</f>
        <v>1.4087129383109098</v>
      </c>
      <c r="E92">
        <v>91</v>
      </c>
      <c r="F92">
        <v>29.82</v>
      </c>
      <c r="G92">
        <v>29</v>
      </c>
      <c r="H92">
        <f>F92-E92</f>
        <v>-61.18</v>
      </c>
      <c r="I92">
        <f>G92-E92</f>
        <v>-62</v>
      </c>
    </row>
    <row r="93" spans="1:9">
      <c r="A93" t="str">
        <f>'1B'!A15</f>
        <v>Carlos Santana</v>
      </c>
      <c r="B93" t="str">
        <f>'1B'!B15</f>
        <v>1B</v>
      </c>
      <c r="C93">
        <f>'1B'!C15</f>
        <v>356.58000000000004</v>
      </c>
      <c r="D93" s="3">
        <f>'1B'!D15</f>
        <v>1.3657802480879699</v>
      </c>
      <c r="E93">
        <v>92</v>
      </c>
      <c r="F93">
        <v>147.54</v>
      </c>
      <c r="G93">
        <v>149</v>
      </c>
      <c r="H93">
        <f>F93-E93</f>
        <v>55.539999999999992</v>
      </c>
      <c r="I93">
        <f>G93-E93</f>
        <v>57</v>
      </c>
    </row>
    <row r="94" spans="1:9">
      <c r="A94" t="str">
        <f>OF!A21</f>
        <v>Carlos Gonzalez</v>
      </c>
      <c r="B94" t="str">
        <f>OF!B21</f>
        <v>OF</v>
      </c>
      <c r="C94">
        <f>OF!C21</f>
        <v>328.93</v>
      </c>
      <c r="D94" s="3">
        <f>OF!D21</f>
        <v>1.3552552914346392</v>
      </c>
      <c r="E94">
        <v>93</v>
      </c>
      <c r="F94">
        <v>82.32</v>
      </c>
      <c r="G94">
        <v>80</v>
      </c>
      <c r="H94">
        <f>F94-E94</f>
        <v>-10.680000000000007</v>
      </c>
      <c r="I94">
        <f>G94-E94</f>
        <v>-13</v>
      </c>
    </row>
    <row r="95" spans="1:9">
      <c r="A95" t="str">
        <f>SP!A23</f>
        <v>Noah Syndergaard</v>
      </c>
      <c r="B95" t="str">
        <f>SP!B23</f>
        <v>SP</v>
      </c>
      <c r="C95">
        <f>SP!C23</f>
        <v>456.82999999999981</v>
      </c>
      <c r="D95" s="3">
        <f>SP!D23</f>
        <v>1.3312669784051392</v>
      </c>
      <c r="E95">
        <v>94</v>
      </c>
      <c r="F95">
        <v>48.74</v>
      </c>
      <c r="G95">
        <v>42</v>
      </c>
      <c r="H95">
        <f>F95-E95</f>
        <v>-45.26</v>
      </c>
      <c r="I95">
        <f>G95-E95</f>
        <v>-52</v>
      </c>
    </row>
    <row r="96" spans="1:9">
      <c r="A96" t="str">
        <f>SP!A24</f>
        <v>Jose Quintana</v>
      </c>
      <c r="B96" t="str">
        <f>SP!B24</f>
        <v>SP</v>
      </c>
      <c r="C96">
        <f>SP!C24</f>
        <v>455.24</v>
      </c>
      <c r="D96" s="3">
        <f>SP!D24</f>
        <v>1.3116350502316656</v>
      </c>
      <c r="E96">
        <v>95</v>
      </c>
      <c r="F96">
        <v>106.77</v>
      </c>
      <c r="G96">
        <v>103</v>
      </c>
      <c r="H96">
        <f>F96-E96</f>
        <v>11.769999999999996</v>
      </c>
      <c r="I96">
        <f>G96-E96</f>
        <v>8</v>
      </c>
    </row>
    <row r="97" spans="1:9">
      <c r="A97" t="str">
        <f>'2B'!A6</f>
        <v>Daniel Murphy</v>
      </c>
      <c r="B97" t="str">
        <f>'2B'!B6</f>
        <v>2B</v>
      </c>
      <c r="C97">
        <f>'2B'!C6</f>
        <v>335.63000000000005</v>
      </c>
      <c r="D97" s="3">
        <f>'2B'!D6</f>
        <v>1.2895886696289611</v>
      </c>
      <c r="E97">
        <v>96</v>
      </c>
      <c r="F97">
        <v>96.33</v>
      </c>
      <c r="G97">
        <v>94</v>
      </c>
      <c r="H97">
        <f>F97-E97</f>
        <v>0.32999999999999829</v>
      </c>
      <c r="I97">
        <f>G97-E97</f>
        <v>-2</v>
      </c>
    </row>
    <row r="98" spans="1:9">
      <c r="A98" t="str">
        <f>OF!A22</f>
        <v>Lorenzo Cain</v>
      </c>
      <c r="B98" t="str">
        <f>OF!B22</f>
        <v>OF</v>
      </c>
      <c r="C98">
        <f>OF!C22</f>
        <v>325.13</v>
      </c>
      <c r="D98" s="3">
        <f>OF!D22</f>
        <v>1.276533645035195</v>
      </c>
      <c r="E98">
        <v>97</v>
      </c>
      <c r="F98">
        <v>53.69</v>
      </c>
      <c r="G98">
        <v>48</v>
      </c>
      <c r="H98">
        <f>F98-E98</f>
        <v>-43.31</v>
      </c>
      <c r="I98">
        <f>G98-E98</f>
        <v>-49</v>
      </c>
    </row>
    <row r="99" spans="1:9">
      <c r="A99" t="str">
        <f>RP!A21</f>
        <v>Brad Boxberger</v>
      </c>
      <c r="B99" t="str">
        <f>RP!B21</f>
        <v>RP</v>
      </c>
      <c r="C99">
        <f>RP!C21</f>
        <v>298.52999999999997</v>
      </c>
      <c r="D99" s="3">
        <f>RP!D21</f>
        <v>1.2616901697085845</v>
      </c>
      <c r="E99">
        <v>98</v>
      </c>
      <c r="F99">
        <v>167.53</v>
      </c>
      <c r="G99">
        <v>176</v>
      </c>
      <c r="H99">
        <f>F99-E99</f>
        <v>69.53</v>
      </c>
      <c r="I99">
        <f>G99-E99</f>
        <v>78</v>
      </c>
    </row>
    <row r="100" spans="1:9">
      <c r="A100" t="str">
        <f>OF!A23</f>
        <v>Adam Eaton</v>
      </c>
      <c r="B100" t="str">
        <f>OF!B23</f>
        <v>OF</v>
      </c>
      <c r="C100">
        <f>OF!C23</f>
        <v>323.72999999999996</v>
      </c>
      <c r="D100" s="3">
        <f>OF!D23</f>
        <v>1.24753093320382</v>
      </c>
      <c r="E100">
        <v>99</v>
      </c>
      <c r="F100">
        <v>173.94</v>
      </c>
      <c r="G100">
        <v>186</v>
      </c>
      <c r="H100">
        <f>F100-E100</f>
        <v>74.94</v>
      </c>
      <c r="I100">
        <f>G100-E100</f>
        <v>87</v>
      </c>
    </row>
    <row r="101" spans="1:9">
      <c r="A101" t="str">
        <f>SP!A25</f>
        <v>Jeff Samardzija</v>
      </c>
      <c r="B101" t="str">
        <f>SP!B25</f>
        <v>SP</v>
      </c>
      <c r="C101">
        <f>SP!C25</f>
        <v>449.58000000000004</v>
      </c>
      <c r="D101" s="3">
        <f>SP!D25</f>
        <v>1.2417503247839465</v>
      </c>
      <c r="E101">
        <v>100</v>
      </c>
      <c r="F101">
        <v>111.88</v>
      </c>
      <c r="G101">
        <v>112</v>
      </c>
      <c r="H101">
        <f>F101-E101</f>
        <v>11.879999999999995</v>
      </c>
      <c r="I101">
        <f>G101-E101</f>
        <v>12</v>
      </c>
    </row>
    <row r="102" spans="1:9">
      <c r="A102" t="str">
        <f>'2B'!A7</f>
        <v>Ben Zobrist</v>
      </c>
      <c r="B102" t="str">
        <f>'2B'!B7</f>
        <v>2B</v>
      </c>
      <c r="C102">
        <f>'2B'!C7</f>
        <v>333.17000000000007</v>
      </c>
      <c r="D102" s="3">
        <f>'2B'!D7</f>
        <v>1.2201405932872971</v>
      </c>
      <c r="E102">
        <v>101</v>
      </c>
      <c r="F102">
        <v>88.62</v>
      </c>
      <c r="G102">
        <v>86</v>
      </c>
      <c r="H102">
        <f>F102-E102</f>
        <v>-12.379999999999995</v>
      </c>
      <c r="I102">
        <f>G102-E102</f>
        <v>-15</v>
      </c>
    </row>
    <row r="103" spans="1:9">
      <c r="A103" t="str">
        <f>SP!A26</f>
        <v>Garrett Richards</v>
      </c>
      <c r="B103" t="str">
        <f>SP!B26</f>
        <v>SP</v>
      </c>
      <c r="C103">
        <f>SP!C26</f>
        <v>447.69000000000005</v>
      </c>
      <c r="D103" s="3">
        <f>SP!D26</f>
        <v>1.2184142592192491</v>
      </c>
      <c r="E103">
        <v>102</v>
      </c>
      <c r="F103">
        <v>64.06</v>
      </c>
      <c r="G103">
        <v>62</v>
      </c>
      <c r="H103">
        <f>F103-E103</f>
        <v>-37.94</v>
      </c>
      <c r="I103">
        <f>G103-E103</f>
        <v>-40</v>
      </c>
    </row>
    <row r="104" spans="1:9">
      <c r="A104" t="str">
        <f>SP!A27</f>
        <v>James Shields</v>
      </c>
      <c r="B104" t="str">
        <f>SP!B27</f>
        <v>SP</v>
      </c>
      <c r="C104">
        <f>SP!C27</f>
        <v>447.03000000000014</v>
      </c>
      <c r="D104" s="3">
        <f>SP!D27</f>
        <v>1.2102651569585621</v>
      </c>
      <c r="E104">
        <v>103</v>
      </c>
      <c r="F104">
        <v>108.92</v>
      </c>
      <c r="G104">
        <v>108</v>
      </c>
      <c r="H104">
        <f>F104-E104</f>
        <v>5.9200000000000017</v>
      </c>
      <c r="I104">
        <f>G104-E104</f>
        <v>5</v>
      </c>
    </row>
    <row r="105" spans="1:9">
      <c r="A105" t="str">
        <f>'1B'!A16</f>
        <v>Victor Martinez</v>
      </c>
      <c r="B105" t="str">
        <f>'1B'!B16</f>
        <v>1B</v>
      </c>
      <c r="C105">
        <f>'1B'!C16</f>
        <v>346.85999999999996</v>
      </c>
      <c r="D105" s="3">
        <f>'1B'!D16</f>
        <v>1.2015012725723757</v>
      </c>
      <c r="E105">
        <v>104</v>
      </c>
      <c r="F105">
        <v>160.46</v>
      </c>
      <c r="G105">
        <v>166</v>
      </c>
      <c r="H105">
        <f>F105-E105</f>
        <v>56.460000000000008</v>
      </c>
      <c r="I105">
        <f>G105-E105</f>
        <v>62</v>
      </c>
    </row>
    <row r="106" spans="1:9">
      <c r="A106" t="str">
        <f>'3B'!A9</f>
        <v>Todd Frazier</v>
      </c>
      <c r="B106" t="str">
        <f>'3B'!B9</f>
        <v>3B</v>
      </c>
      <c r="C106">
        <f>'3B'!C9</f>
        <v>349.24</v>
      </c>
      <c r="D106" s="3">
        <f>'3B'!D9</f>
        <v>1.193247049084055</v>
      </c>
      <c r="E106">
        <v>105</v>
      </c>
      <c r="F106">
        <v>64.2</v>
      </c>
      <c r="G106">
        <v>63</v>
      </c>
      <c r="H106">
        <f>F106-E106</f>
        <v>-40.799999999999997</v>
      </c>
      <c r="I106">
        <f>G106-E106</f>
        <v>-42</v>
      </c>
    </row>
    <row r="107" spans="1:9">
      <c r="A107" t="str">
        <f>OF!A24</f>
        <v>Shin-Soo Choo</v>
      </c>
      <c r="B107" t="str">
        <f>OF!B24</f>
        <v>OF</v>
      </c>
      <c r="C107">
        <f>OF!C24</f>
        <v>320.51</v>
      </c>
      <c r="D107" s="3">
        <f>OF!D24</f>
        <v>1.1808246959916602</v>
      </c>
      <c r="E107">
        <v>106</v>
      </c>
      <c r="F107">
        <v>136.25</v>
      </c>
      <c r="G107">
        <v>137</v>
      </c>
      <c r="H107">
        <f>F107-E107</f>
        <v>30.25</v>
      </c>
      <c r="I107">
        <f>G107-E107</f>
        <v>31</v>
      </c>
    </row>
    <row r="108" spans="1:9">
      <c r="A108" t="str">
        <f>OF!A25</f>
        <v>Nick Markakis</v>
      </c>
      <c r="B108" t="str">
        <f>OF!B25</f>
        <v>OF</v>
      </c>
      <c r="C108">
        <f>OF!C25</f>
        <v>319.39999999999998</v>
      </c>
      <c r="D108" s="3">
        <f>OF!D25</f>
        <v>1.1578296887539277</v>
      </c>
      <c r="E108">
        <v>107</v>
      </c>
      <c r="F108">
        <v>235.43</v>
      </c>
      <c r="G108">
        <v>317</v>
      </c>
      <c r="H108">
        <f>F108-E108</f>
        <v>128.43</v>
      </c>
      <c r="I108">
        <f>G108-E108</f>
        <v>210</v>
      </c>
    </row>
    <row r="109" spans="1:9">
      <c r="A109" t="str">
        <f>SP!A28</f>
        <v>Tyson Ross</v>
      </c>
      <c r="B109" t="str">
        <f>SP!B28</f>
        <v>SP</v>
      </c>
      <c r="C109">
        <f>SP!C28</f>
        <v>441.56999999999988</v>
      </c>
      <c r="D109" s="3">
        <f>SP!D28</f>
        <v>1.1428498564383205</v>
      </c>
      <c r="E109">
        <v>108</v>
      </c>
      <c r="F109">
        <v>105.94</v>
      </c>
      <c r="G109">
        <v>100</v>
      </c>
      <c r="H109">
        <f>F109-E109</f>
        <v>-2.0600000000000023</v>
      </c>
      <c r="I109">
        <f>G109-E109</f>
        <v>-8</v>
      </c>
    </row>
    <row r="110" spans="1:9">
      <c r="A110" t="str">
        <f>SS!A5</f>
        <v>Elvis Andrus</v>
      </c>
      <c r="B110" t="str">
        <f>SS!B5</f>
        <v>SS</v>
      </c>
      <c r="C110">
        <f>SS!C5</f>
        <v>303.08000000000004</v>
      </c>
      <c r="D110" s="3">
        <f>SS!D5</f>
        <v>1.1245153429563099</v>
      </c>
      <c r="E110">
        <v>109</v>
      </c>
      <c r="F110">
        <v>163.49</v>
      </c>
      <c r="G110">
        <v>169</v>
      </c>
      <c r="H110">
        <f>F110-E110</f>
        <v>54.490000000000009</v>
      </c>
      <c r="I110">
        <f>G110-E110</f>
        <v>60</v>
      </c>
    </row>
    <row r="111" spans="1:9">
      <c r="A111" t="str">
        <f>SP!A29</f>
        <v>Francisco Liriano</v>
      </c>
      <c r="B111" t="str">
        <f>SP!B29</f>
        <v>SP</v>
      </c>
      <c r="C111">
        <f>SP!C29</f>
        <v>440.07</v>
      </c>
      <c r="D111" s="3">
        <f>SP!D29</f>
        <v>1.1243291694822126</v>
      </c>
      <c r="E111">
        <v>110</v>
      </c>
      <c r="F111">
        <v>87.96</v>
      </c>
      <c r="G111">
        <v>85</v>
      </c>
      <c r="H111">
        <f>F111-E111</f>
        <v>-22.040000000000006</v>
      </c>
      <c r="I111">
        <f>G111-E111</f>
        <v>-25</v>
      </c>
    </row>
    <row r="112" spans="1:9">
      <c r="A112" t="str">
        <f>OF!A26</f>
        <v>Yasiel Puig</v>
      </c>
      <c r="B112" t="str">
        <f>OF!B26</f>
        <v>OF</v>
      </c>
      <c r="C112">
        <f>OF!C26</f>
        <v>316.41999999999996</v>
      </c>
      <c r="D112" s="3">
        <f>OF!D26</f>
        <v>1.0960953449985738</v>
      </c>
      <c r="E112">
        <v>111</v>
      </c>
      <c r="F112">
        <v>95.37</v>
      </c>
      <c r="G112">
        <v>93</v>
      </c>
      <c r="H112">
        <f>F112-E112</f>
        <v>-15.629999999999995</v>
      </c>
      <c r="I112">
        <f>G112-E112</f>
        <v>-18</v>
      </c>
    </row>
    <row r="113" spans="1:9">
      <c r="A113" t="str">
        <f>SS!A6</f>
        <v>Troy Tulowitzki</v>
      </c>
      <c r="B113" t="str">
        <f>SS!B6</f>
        <v>SS</v>
      </c>
      <c r="C113">
        <f>SS!C6</f>
        <v>301.61999999999995</v>
      </c>
      <c r="D113" s="3">
        <f>SS!D6</f>
        <v>1.0783197211016025</v>
      </c>
      <c r="E113">
        <v>112</v>
      </c>
      <c r="F113">
        <v>56.34</v>
      </c>
      <c r="G113">
        <v>52</v>
      </c>
      <c r="H113">
        <f>F113-E113</f>
        <v>-55.66</v>
      </c>
      <c r="I113">
        <f>G113-E113</f>
        <v>-60</v>
      </c>
    </row>
    <row r="114" spans="1:9">
      <c r="A114" t="str">
        <f>OF!A27</f>
        <v>Ben Revere</v>
      </c>
      <c r="B114" t="str">
        <f>OF!B27</f>
        <v>OF</v>
      </c>
      <c r="C114">
        <f>OF!C27</f>
        <v>315.12</v>
      </c>
      <c r="D114" s="3">
        <f>OF!D27</f>
        <v>1.06916425544087</v>
      </c>
      <c r="E114">
        <v>113</v>
      </c>
      <c r="F114">
        <v>169.35</v>
      </c>
      <c r="G114">
        <v>179</v>
      </c>
      <c r="H114">
        <f>F114-E114</f>
        <v>56.349999999999994</v>
      </c>
      <c r="I114">
        <f>G114-E114</f>
        <v>66</v>
      </c>
    </row>
    <row r="115" spans="1:9">
      <c r="A115" t="str">
        <f>OF!A28</f>
        <v>Gregory Polanco</v>
      </c>
      <c r="B115" t="str">
        <f>OF!B28</f>
        <v>OF</v>
      </c>
      <c r="C115">
        <f>OF!C28</f>
        <v>313.47000000000003</v>
      </c>
      <c r="D115" s="3">
        <f>OF!D28</f>
        <v>1.0349824879253224</v>
      </c>
      <c r="E115">
        <v>114</v>
      </c>
      <c r="F115">
        <v>165.73</v>
      </c>
      <c r="G115">
        <v>173</v>
      </c>
      <c r="H115">
        <f>F115-E115</f>
        <v>51.72999999999999</v>
      </c>
      <c r="I115">
        <f>G115-E115</f>
        <v>59</v>
      </c>
    </row>
    <row r="116" spans="1:9">
      <c r="A116" t="str">
        <f>SP!A30</f>
        <v>Jordan Zimmermann</v>
      </c>
      <c r="B116" t="str">
        <f>SP!B30</f>
        <v>SP</v>
      </c>
      <c r="C116">
        <f>SP!C30</f>
        <v>431.39999999999992</v>
      </c>
      <c r="D116" s="3">
        <f>SP!D30</f>
        <v>1.0172795988758996</v>
      </c>
      <c r="E116">
        <v>115</v>
      </c>
      <c r="F116">
        <v>91.62</v>
      </c>
      <c r="G116">
        <v>88</v>
      </c>
      <c r="H116">
        <f>F116-E116</f>
        <v>-23.379999999999995</v>
      </c>
      <c r="I116">
        <f>G116-E116</f>
        <v>-27</v>
      </c>
    </row>
    <row r="117" spans="1:9">
      <c r="A117" t="str">
        <f>OF!A29</f>
        <v>David Peralta</v>
      </c>
      <c r="B117" t="str">
        <f>OF!B29</f>
        <v>OF</v>
      </c>
      <c r="C117">
        <f>OF!C29</f>
        <v>311.96000000000004</v>
      </c>
      <c r="D117" s="3">
        <f>OF!D29</f>
        <v>1.003700991592912</v>
      </c>
      <c r="E117">
        <v>116</v>
      </c>
      <c r="F117">
        <v>176.46</v>
      </c>
      <c r="G117">
        <v>190</v>
      </c>
      <c r="H117">
        <f>F117-E117</f>
        <v>60.460000000000008</v>
      </c>
      <c r="I117">
        <f>G117-E117</f>
        <v>74</v>
      </c>
    </row>
    <row r="118" spans="1:9">
      <c r="A118" t="str">
        <f>'C'!A7</f>
        <v>Russell Martin</v>
      </c>
      <c r="B118" t="str">
        <f>'C'!B7</f>
        <v>C</v>
      </c>
      <c r="C118">
        <f>'C'!C7</f>
        <v>259.05</v>
      </c>
      <c r="D118" s="3">
        <f>'C'!D7</f>
        <v>0.99457122752488203</v>
      </c>
      <c r="E118">
        <v>117</v>
      </c>
      <c r="F118">
        <v>124.71</v>
      </c>
      <c r="G118">
        <v>118</v>
      </c>
      <c r="H118">
        <f>F118-E118</f>
        <v>7.7099999999999937</v>
      </c>
      <c r="I118">
        <f>G118-E118</f>
        <v>1</v>
      </c>
    </row>
    <row r="119" spans="1:9">
      <c r="A119" t="str">
        <f>SP!A31</f>
        <v>Collin McHugh</v>
      </c>
      <c r="B119" t="str">
        <f>SP!B31</f>
        <v>SP</v>
      </c>
      <c r="C119">
        <f>SP!C31</f>
        <v>428.61999999999995</v>
      </c>
      <c r="D119" s="3">
        <f>SP!D31</f>
        <v>0.98295459238391047</v>
      </c>
      <c r="E119">
        <v>118</v>
      </c>
      <c r="F119">
        <v>81.42</v>
      </c>
      <c r="G119">
        <v>79</v>
      </c>
      <c r="H119">
        <f>F119-E119</f>
        <v>-36.58</v>
      </c>
      <c r="I119">
        <f>G119-E119</f>
        <v>-39</v>
      </c>
    </row>
    <row r="120" spans="1:9">
      <c r="A120" t="str">
        <f>OF!A30</f>
        <v>Kole Calhoun</v>
      </c>
      <c r="B120" t="str">
        <f>OF!B30</f>
        <v>OF</v>
      </c>
      <c r="C120">
        <f>OF!C30</f>
        <v>310.66000000000003</v>
      </c>
      <c r="D120" s="3">
        <f>OF!D30</f>
        <v>0.97676990203520719</v>
      </c>
      <c r="E120">
        <v>119</v>
      </c>
      <c r="F120">
        <v>172.21</v>
      </c>
      <c r="G120">
        <v>182</v>
      </c>
      <c r="H120">
        <f>F120-E120</f>
        <v>53.210000000000008</v>
      </c>
      <c r="I120">
        <f>G120-E120</f>
        <v>63</v>
      </c>
    </row>
    <row r="121" spans="1:9">
      <c r="A121" t="str">
        <f>RP!A22</f>
        <v>Santiago Casilla</v>
      </c>
      <c r="B121" t="str">
        <f>RP!B22</f>
        <v>RP</v>
      </c>
      <c r="C121">
        <f>RP!C22</f>
        <v>286.67</v>
      </c>
      <c r="D121" s="3">
        <f>RP!D22</f>
        <v>0.97486545411065906</v>
      </c>
      <c r="E121">
        <v>120</v>
      </c>
      <c r="F121">
        <v>151.96</v>
      </c>
      <c r="G121">
        <v>156</v>
      </c>
      <c r="H121">
        <f>F121-E121</f>
        <v>31.960000000000008</v>
      </c>
      <c r="I121">
        <f>G121-E121</f>
        <v>36</v>
      </c>
    </row>
    <row r="122" spans="1:9">
      <c r="A122" t="str">
        <f>OF!A31</f>
        <v>Matt Kemp</v>
      </c>
      <c r="B122" t="str">
        <f>OF!B31</f>
        <v>OF</v>
      </c>
      <c r="C122">
        <f>OF!C31</f>
        <v>310.37</v>
      </c>
      <c r="D122" s="3">
        <f>OF!D31</f>
        <v>0.970762197441565</v>
      </c>
      <c r="E122">
        <v>121</v>
      </c>
      <c r="F122">
        <v>126.54</v>
      </c>
      <c r="G122">
        <v>124</v>
      </c>
      <c r="H122">
        <f>F122-E122</f>
        <v>5.5400000000000063</v>
      </c>
      <c r="I122">
        <f>G122-E122</f>
        <v>3</v>
      </c>
    </row>
    <row r="123" spans="1:9">
      <c r="A123" t="str">
        <f>'3B'!A10</f>
        <v>Evan Longoria</v>
      </c>
      <c r="B123" t="str">
        <f>'3B'!B10</f>
        <v>3B</v>
      </c>
      <c r="C123">
        <f>'3B'!C10</f>
        <v>336.93999999999994</v>
      </c>
      <c r="D123" s="3">
        <f>'3B'!D10</f>
        <v>0.95912775248597049</v>
      </c>
      <c r="E123">
        <v>122</v>
      </c>
      <c r="F123">
        <v>132.61000000000001</v>
      </c>
      <c r="G123">
        <v>131</v>
      </c>
      <c r="H123">
        <f>F123-E123</f>
        <v>10.610000000000014</v>
      </c>
      <c r="I123">
        <f>G123-E123</f>
        <v>9</v>
      </c>
    </row>
    <row r="124" spans="1:9">
      <c r="A124" t="str">
        <f>'2B'!A8</f>
        <v>Jason Kipnis</v>
      </c>
      <c r="B124" t="str">
        <f>'2B'!B8</f>
        <v>2B</v>
      </c>
      <c r="C124">
        <f>'2B'!C8</f>
        <v>323.41999999999996</v>
      </c>
      <c r="D124" s="3">
        <f>'2B'!D8</f>
        <v>0.9448890712014284</v>
      </c>
      <c r="E124">
        <v>123</v>
      </c>
      <c r="F124">
        <v>123.7</v>
      </c>
      <c r="G124">
        <v>116</v>
      </c>
      <c r="H124">
        <f>F124-E124</f>
        <v>0.70000000000000284</v>
      </c>
      <c r="I124">
        <f>G124-E124</f>
        <v>-7</v>
      </c>
    </row>
    <row r="125" spans="1:9">
      <c r="A125" t="str">
        <f>OF!A32</f>
        <v>Jacoby Ellsbury</v>
      </c>
      <c r="B125" t="str">
        <f>OF!B32</f>
        <v>OF</v>
      </c>
      <c r="C125">
        <f>OF!C32</f>
        <v>309.03000000000014</v>
      </c>
      <c r="D125" s="3">
        <f>OF!D32</f>
        <v>0.9430024589743955</v>
      </c>
      <c r="E125">
        <v>124</v>
      </c>
      <c r="F125">
        <v>124.66</v>
      </c>
      <c r="G125">
        <v>117</v>
      </c>
      <c r="H125">
        <f>F125-E125</f>
        <v>0.65999999999999659</v>
      </c>
      <c r="I125">
        <f>G125-E125</f>
        <v>-7</v>
      </c>
    </row>
    <row r="126" spans="1:9">
      <c r="A126" t="str">
        <f>SP!A32</f>
        <v>Julio Teheran</v>
      </c>
      <c r="B126" t="str">
        <f>SP!B32</f>
        <v>SP</v>
      </c>
      <c r="C126">
        <f>SP!C32</f>
        <v>425.19000000000005</v>
      </c>
      <c r="D126" s="3">
        <f>SP!D32</f>
        <v>0.94060395487760828</v>
      </c>
      <c r="E126">
        <v>125</v>
      </c>
      <c r="F126">
        <v>129.72</v>
      </c>
      <c r="G126">
        <v>126</v>
      </c>
      <c r="H126">
        <f>F126-E126</f>
        <v>4.7199999999999989</v>
      </c>
      <c r="I126">
        <f>G126-E126</f>
        <v>1</v>
      </c>
    </row>
    <row r="127" spans="1:9">
      <c r="A127" t="str">
        <f>'2B'!A9</f>
        <v>Anthony Rendon</v>
      </c>
      <c r="B127" t="str">
        <f>'2B'!B9</f>
        <v>2B</v>
      </c>
      <c r="C127">
        <f>'2B'!C9</f>
        <v>323.22999999999996</v>
      </c>
      <c r="D127" s="3">
        <f>'2B'!D9</f>
        <v>0.93952519538642187</v>
      </c>
      <c r="E127">
        <v>126</v>
      </c>
      <c r="F127">
        <v>92.3</v>
      </c>
      <c r="G127">
        <v>89</v>
      </c>
      <c r="H127">
        <f>F127-E127</f>
        <v>-33.700000000000003</v>
      </c>
      <c r="I127">
        <f>G127-E127</f>
        <v>-37</v>
      </c>
    </row>
    <row r="128" spans="1:9">
      <c r="A128" t="str">
        <f>'2B'!A10</f>
        <v>Dustin Pedroia</v>
      </c>
      <c r="B128" t="str">
        <f>'2B'!B10</f>
        <v>2B</v>
      </c>
      <c r="C128">
        <f>'2B'!C10</f>
        <v>323.10000000000002</v>
      </c>
      <c r="D128" s="3">
        <f>'2B'!D10</f>
        <v>0.93585517509194538</v>
      </c>
      <c r="E128">
        <v>127</v>
      </c>
      <c r="F128">
        <v>120.1</v>
      </c>
      <c r="G128">
        <v>115</v>
      </c>
      <c r="H128">
        <f>F128-E128</f>
        <v>-6.9000000000000057</v>
      </c>
      <c r="I128">
        <f>G128-E128</f>
        <v>-12</v>
      </c>
    </row>
    <row r="129" spans="1:9">
      <c r="A129" t="str">
        <f>'2B'!A11</f>
        <v>Rougned Odor</v>
      </c>
      <c r="B129" t="str">
        <f>'2B'!B11</f>
        <v>2B</v>
      </c>
      <c r="C129">
        <f>'2B'!C11</f>
        <v>323</v>
      </c>
      <c r="D129" s="3">
        <f>'2B'!D11</f>
        <v>0.93303208255773074</v>
      </c>
      <c r="E129">
        <v>128</v>
      </c>
      <c r="F129">
        <v>124.99</v>
      </c>
      <c r="G129">
        <v>120</v>
      </c>
      <c r="H129">
        <f>F129-E129</f>
        <v>-3.0100000000000051</v>
      </c>
      <c r="I129">
        <f>G129-E129</f>
        <v>-8</v>
      </c>
    </row>
    <row r="130" spans="1:9">
      <c r="A130" t="str">
        <f>OF!A33</f>
        <v>Curtis Granderson</v>
      </c>
      <c r="B130" t="str">
        <f>OF!B33</f>
        <v>OF</v>
      </c>
      <c r="C130">
        <f>OF!C33</f>
        <v>308.22000000000003</v>
      </c>
      <c r="D130" s="3">
        <f>OF!D33</f>
        <v>0.92622231855766946</v>
      </c>
      <c r="E130">
        <v>129</v>
      </c>
      <c r="F130">
        <v>108.89</v>
      </c>
      <c r="G130">
        <v>107</v>
      </c>
      <c r="H130">
        <f>F130-E130</f>
        <v>-20.11</v>
      </c>
      <c r="I130">
        <f>G130-E130</f>
        <v>-22</v>
      </c>
    </row>
    <row r="131" spans="1:9">
      <c r="A131" t="str">
        <f>OF!A34</f>
        <v>Matt Holliday</v>
      </c>
      <c r="B131" t="str">
        <f>OF!B34</f>
        <v>OF</v>
      </c>
      <c r="C131">
        <f>OF!C34</f>
        <v>307.85000000000002</v>
      </c>
      <c r="D131" s="3">
        <f>OF!D34</f>
        <v>0.91855731614509184</v>
      </c>
      <c r="E131">
        <v>130</v>
      </c>
      <c r="F131">
        <v>150.72</v>
      </c>
      <c r="G131">
        <v>154</v>
      </c>
      <c r="H131">
        <f>F131-E131</f>
        <v>20.72</v>
      </c>
      <c r="I131">
        <f>G131-E131</f>
        <v>24</v>
      </c>
    </row>
    <row r="132" spans="1:9">
      <c r="A132" t="str">
        <f>SP!A33</f>
        <v>John Lackey</v>
      </c>
      <c r="B132" t="str">
        <f>SP!B33</f>
        <v>SP</v>
      </c>
      <c r="C132">
        <f>SP!C33</f>
        <v>422.18999999999994</v>
      </c>
      <c r="D132" s="3">
        <f>SP!D33</f>
        <v>0.90356258096538822</v>
      </c>
      <c r="E132">
        <v>131</v>
      </c>
      <c r="F132">
        <v>133.77000000000001</v>
      </c>
      <c r="G132">
        <v>132</v>
      </c>
      <c r="H132">
        <f>F132-E132</f>
        <v>2.7700000000000102</v>
      </c>
      <c r="I132">
        <f>G132-E132</f>
        <v>1</v>
      </c>
    </row>
    <row r="133" spans="1:9">
      <c r="A133" t="str">
        <f>SP!A34</f>
        <v>Jose Fernandez</v>
      </c>
      <c r="B133" t="str">
        <f>SP!B34</f>
        <v>SP</v>
      </c>
      <c r="C133">
        <f>SP!C34</f>
        <v>422.09000000000003</v>
      </c>
      <c r="D133" s="3">
        <f>SP!D34</f>
        <v>0.9023278685016487</v>
      </c>
      <c r="E133">
        <v>132</v>
      </c>
      <c r="F133">
        <v>37.25</v>
      </c>
      <c r="G133">
        <v>35</v>
      </c>
      <c r="H133">
        <f>F133-E133</f>
        <v>-94.75</v>
      </c>
      <c r="I133">
        <f>G133-E133</f>
        <v>-97</v>
      </c>
    </row>
    <row r="134" spans="1:9">
      <c r="A134" t="str">
        <f>OF!A35</f>
        <v>Christian Yelich</v>
      </c>
      <c r="B134" t="str">
        <f>OF!B35</f>
        <v>OF</v>
      </c>
      <c r="C134">
        <f>OF!C35</f>
        <v>306.34000000000003</v>
      </c>
      <c r="D134" s="3">
        <f>OF!D35</f>
        <v>0.88727581981268133</v>
      </c>
      <c r="E134">
        <v>133</v>
      </c>
      <c r="F134">
        <v>141.47</v>
      </c>
      <c r="G134">
        <v>146</v>
      </c>
      <c r="H134">
        <f>F134-E134</f>
        <v>8.4699999999999989</v>
      </c>
      <c r="I134">
        <f>G134-E134</f>
        <v>13</v>
      </c>
    </row>
    <row r="135" spans="1:9">
      <c r="A135" t="str">
        <f>OF!A36</f>
        <v>Brett Gardner</v>
      </c>
      <c r="B135" t="str">
        <f>OF!B36</f>
        <v>OF</v>
      </c>
      <c r="C135">
        <f>OF!C36</f>
        <v>305.99999999999994</v>
      </c>
      <c r="D135" s="3">
        <f>OF!D36</f>
        <v>0.88023230408220288</v>
      </c>
      <c r="E135">
        <v>134</v>
      </c>
      <c r="F135">
        <v>163.37</v>
      </c>
      <c r="G135">
        <v>168</v>
      </c>
      <c r="H135">
        <f>F135-E135</f>
        <v>29.370000000000005</v>
      </c>
      <c r="I135">
        <f>G135-E135</f>
        <v>34</v>
      </c>
    </row>
    <row r="136" spans="1:9">
      <c r="A136" t="str">
        <f>'2B'!A12</f>
        <v>Dee Gordon</v>
      </c>
      <c r="B136" t="str">
        <f>'2B'!B12</f>
        <v>2B</v>
      </c>
      <c r="C136">
        <f>'2B'!C12</f>
        <v>321.09999999999997</v>
      </c>
      <c r="D136" s="3">
        <f>'2B'!D12</f>
        <v>0.87939332440766371</v>
      </c>
      <c r="E136">
        <v>135</v>
      </c>
      <c r="F136">
        <v>47.17</v>
      </c>
      <c r="G136">
        <v>40</v>
      </c>
      <c r="H136">
        <f>F136-E136</f>
        <v>-87.83</v>
      </c>
      <c r="I136">
        <f>G136-E136</f>
        <v>-95</v>
      </c>
    </row>
    <row r="137" spans="1:9">
      <c r="A137" t="str">
        <f>OF!A37</f>
        <v>Hunter Pence</v>
      </c>
      <c r="B137" t="str">
        <f>OF!B37</f>
        <v>OF</v>
      </c>
      <c r="C137">
        <f>OF!C37</f>
        <v>305.92</v>
      </c>
      <c r="D137" s="3">
        <f>OF!D37</f>
        <v>0.87857500626326879</v>
      </c>
      <c r="E137">
        <v>136</v>
      </c>
      <c r="F137">
        <v>126.97</v>
      </c>
      <c r="G137">
        <v>125</v>
      </c>
      <c r="H137">
        <f>F137-E137</f>
        <v>-9.0300000000000011</v>
      </c>
      <c r="I137">
        <f>G137-E137</f>
        <v>-11</v>
      </c>
    </row>
    <row r="138" spans="1:9">
      <c r="A138" t="str">
        <f>OF!A38</f>
        <v>Hanley Ramirez</v>
      </c>
      <c r="B138" t="str">
        <f>OF!B38</f>
        <v>OF</v>
      </c>
      <c r="C138">
        <f>OF!C38</f>
        <v>305.90999999999997</v>
      </c>
      <c r="D138" s="3">
        <f>OF!D38</f>
        <v>0.87836784403590085</v>
      </c>
      <c r="E138">
        <v>137</v>
      </c>
      <c r="F138">
        <v>140.16999999999999</v>
      </c>
      <c r="G138">
        <v>145</v>
      </c>
      <c r="H138">
        <f>F138-E138</f>
        <v>3.1699999999999875</v>
      </c>
      <c r="I138">
        <f>G138-E138</f>
        <v>8</v>
      </c>
    </row>
    <row r="139" spans="1:9">
      <c r="A139" t="str">
        <f>'C'!A8</f>
        <v>Stephen Vogt</v>
      </c>
      <c r="B139" t="str">
        <f>'C'!B8</f>
        <v>C</v>
      </c>
      <c r="C139">
        <f>'C'!C8</f>
        <v>252.84999999999997</v>
      </c>
      <c r="D139" s="3">
        <f>'C'!D8</f>
        <v>0.87366256849244472</v>
      </c>
      <c r="E139">
        <v>138</v>
      </c>
      <c r="F139">
        <v>155.72999999999999</v>
      </c>
      <c r="G139">
        <v>162</v>
      </c>
      <c r="H139">
        <f>F139-E139</f>
        <v>17.72999999999999</v>
      </c>
      <c r="I139">
        <f>G139-E139</f>
        <v>24</v>
      </c>
    </row>
    <row r="140" spans="1:9">
      <c r="A140" t="str">
        <f>OF!A39</f>
        <v>Alex Gordon</v>
      </c>
      <c r="B140" t="str">
        <f>OF!B39</f>
        <v>OF</v>
      </c>
      <c r="C140">
        <f>OF!C39</f>
        <v>303.43000000000006</v>
      </c>
      <c r="D140" s="3">
        <f>OF!D39</f>
        <v>0.82699161164889723</v>
      </c>
      <c r="E140">
        <v>139</v>
      </c>
      <c r="F140">
        <v>167.7</v>
      </c>
      <c r="G140">
        <v>177</v>
      </c>
      <c r="H140">
        <f>F140-E140</f>
        <v>28.699999999999989</v>
      </c>
      <c r="I140">
        <f>G140-E140</f>
        <v>38</v>
      </c>
    </row>
    <row r="141" spans="1:9">
      <c r="A141" t="str">
        <f>SP!A35</f>
        <v>Masahiro Tanaka</v>
      </c>
      <c r="B141" t="str">
        <f>SP!B35</f>
        <v>SP</v>
      </c>
      <c r="C141">
        <f>SP!C35</f>
        <v>415.86999999999989</v>
      </c>
      <c r="D141" s="3">
        <f>SP!D35</f>
        <v>0.82552875325698005</v>
      </c>
      <c r="E141">
        <v>140</v>
      </c>
      <c r="F141">
        <v>71.47</v>
      </c>
      <c r="G141">
        <v>69</v>
      </c>
      <c r="H141">
        <f>F141-E141</f>
        <v>-68.53</v>
      </c>
      <c r="I141">
        <f>G141-E141</f>
        <v>-71</v>
      </c>
    </row>
    <row r="142" spans="1:9">
      <c r="A142" t="str">
        <f>OF!A40</f>
        <v>Carlos Gomez</v>
      </c>
      <c r="B142" t="str">
        <f>OF!B40</f>
        <v>OF</v>
      </c>
      <c r="C142">
        <f>OF!C40</f>
        <v>302.52</v>
      </c>
      <c r="D142" s="3">
        <f>OF!D40</f>
        <v>0.80813984895850233</v>
      </c>
      <c r="E142">
        <v>141</v>
      </c>
      <c r="F142">
        <v>73.77</v>
      </c>
      <c r="G142">
        <v>73</v>
      </c>
      <c r="H142">
        <f>F142-E142</f>
        <v>-67.23</v>
      </c>
      <c r="I142">
        <f>G142-E142</f>
        <v>-68</v>
      </c>
    </row>
    <row r="143" spans="1:9">
      <c r="A143" t="str">
        <f>SS!A7</f>
        <v>Corey Seager</v>
      </c>
      <c r="B143" t="str">
        <f>SS!B7</f>
        <v>SS</v>
      </c>
      <c r="C143">
        <f>SS!C7</f>
        <v>292.45999999999992</v>
      </c>
      <c r="D143" s="3">
        <f>SS!D7</f>
        <v>0.78848965521865955</v>
      </c>
      <c r="E143">
        <v>142</v>
      </c>
      <c r="F143">
        <v>81.02</v>
      </c>
      <c r="G143">
        <v>77</v>
      </c>
      <c r="H143">
        <f>F143-E143</f>
        <v>-60.980000000000004</v>
      </c>
      <c r="I143">
        <f>G143-E143</f>
        <v>-65</v>
      </c>
    </row>
    <row r="144" spans="1:9">
      <c r="A144" t="str">
        <f>OF!A41</f>
        <v>George Springer</v>
      </c>
      <c r="B144" t="str">
        <f>OF!B41</f>
        <v>OF</v>
      </c>
      <c r="C144">
        <f>OF!C41</f>
        <v>300.86</v>
      </c>
      <c r="D144" s="3">
        <f>OF!D41</f>
        <v>0.77375091921558792</v>
      </c>
      <c r="E144">
        <v>143</v>
      </c>
      <c r="F144">
        <v>57.01</v>
      </c>
      <c r="G144">
        <v>54</v>
      </c>
      <c r="H144">
        <f>F144-E144</f>
        <v>-85.990000000000009</v>
      </c>
      <c r="I144">
        <f>G144-E144</f>
        <v>-89</v>
      </c>
    </row>
    <row r="145" spans="1:9">
      <c r="A145" t="str">
        <f>'3B'!A11</f>
        <v>Mike Moustakas</v>
      </c>
      <c r="B145" t="str">
        <f>'3B'!B11</f>
        <v>3B</v>
      </c>
      <c r="C145">
        <f>'3B'!C11</f>
        <v>326.9799999999999</v>
      </c>
      <c r="D145" s="3">
        <f>'3B'!D11</f>
        <v>0.7695482245089853</v>
      </c>
      <c r="E145">
        <v>144</v>
      </c>
      <c r="F145">
        <v>165.25</v>
      </c>
      <c r="G145">
        <v>172</v>
      </c>
      <c r="H145">
        <f>F145-E145</f>
        <v>21.25</v>
      </c>
      <c r="I145">
        <f>G145-E145</f>
        <v>28</v>
      </c>
    </row>
    <row r="146" spans="1:9">
      <c r="A146" t="str">
        <f>OF!A42</f>
        <v>Kevin Pillar</v>
      </c>
      <c r="B146" t="str">
        <f>OF!B42</f>
        <v>OF</v>
      </c>
      <c r="C146">
        <f>OF!C42</f>
        <v>300.23</v>
      </c>
      <c r="D146" s="3">
        <f>OF!D42</f>
        <v>0.7606996988914696</v>
      </c>
      <c r="E146">
        <v>145</v>
      </c>
      <c r="F146">
        <v>221.34</v>
      </c>
      <c r="G146">
        <v>292</v>
      </c>
      <c r="H146">
        <f>F146-E146</f>
        <v>76.34</v>
      </c>
      <c r="I146">
        <f>G146-E146</f>
        <v>147</v>
      </c>
    </row>
    <row r="147" spans="1:9">
      <c r="A147" t="str">
        <f>SP!A36</f>
        <v>Wei-Yin Chen</v>
      </c>
      <c r="B147" t="str">
        <f>SP!B36</f>
        <v>SP</v>
      </c>
      <c r="C147">
        <f>SP!C36</f>
        <v>408.40000000000009</v>
      </c>
      <c r="D147" s="3">
        <f>SP!D36</f>
        <v>0.73329573221555777</v>
      </c>
      <c r="E147">
        <v>146</v>
      </c>
      <c r="F147">
        <v>183.27</v>
      </c>
      <c r="G147">
        <v>199</v>
      </c>
      <c r="H147">
        <f>F147-E147</f>
        <v>37.27000000000001</v>
      </c>
      <c r="I147">
        <f>G147-E147</f>
        <v>53</v>
      </c>
    </row>
    <row r="148" spans="1:9">
      <c r="A148" t="str">
        <f>SP!A37</f>
        <v>Carlos Martinez</v>
      </c>
      <c r="B148" t="str">
        <f>SP!B37</f>
        <v>SP</v>
      </c>
      <c r="C148">
        <f>SP!C37</f>
        <v>407.05999999999983</v>
      </c>
      <c r="D148" s="3">
        <f>SP!D37</f>
        <v>0.7167505852014302</v>
      </c>
      <c r="E148">
        <v>147</v>
      </c>
      <c r="F148">
        <v>52.73</v>
      </c>
      <c r="G148">
        <v>47</v>
      </c>
      <c r="H148">
        <f>F148-E148</f>
        <v>-94.27000000000001</v>
      </c>
      <c r="I148">
        <f>G148-E148</f>
        <v>-100</v>
      </c>
    </row>
    <row r="149" spans="1:9">
      <c r="A149" t="str">
        <f>SP!A38</f>
        <v>Jake Odorizzi</v>
      </c>
      <c r="B149" t="str">
        <f>SP!B38</f>
        <v>SP</v>
      </c>
      <c r="C149">
        <f>SP!C38</f>
        <v>404.75999999999988</v>
      </c>
      <c r="D149" s="3">
        <f>SP!D38</f>
        <v>0.68835219853539642</v>
      </c>
      <c r="E149">
        <v>148</v>
      </c>
      <c r="F149">
        <v>134.88</v>
      </c>
      <c r="G149">
        <v>134</v>
      </c>
      <c r="H149">
        <f>F149-E149</f>
        <v>-13.120000000000005</v>
      </c>
      <c r="I149">
        <f>G149-E149</f>
        <v>-14</v>
      </c>
    </row>
    <row r="150" spans="1:9">
      <c r="A150" t="str">
        <f>SS!A8</f>
        <v>Andrelton Simmons</v>
      </c>
      <c r="B150" t="str">
        <f>SS!B8</f>
        <v>SS</v>
      </c>
      <c r="C150">
        <f>SS!C8</f>
        <v>288.86</v>
      </c>
      <c r="D150" s="3">
        <f>SS!D8</f>
        <v>0.67458264242623978</v>
      </c>
      <c r="E150">
        <v>149</v>
      </c>
      <c r="F150">
        <v>224.3</v>
      </c>
      <c r="G150">
        <v>299</v>
      </c>
      <c r="H150">
        <f>F150-E150</f>
        <v>75.300000000000011</v>
      </c>
      <c r="I150">
        <f>G150-E150</f>
        <v>150</v>
      </c>
    </row>
    <row r="151" spans="1:9">
      <c r="A151" t="str">
        <f>OF!A43</f>
        <v>Ender Inciarte</v>
      </c>
      <c r="B151" t="str">
        <f>OF!B43</f>
        <v>OF</v>
      </c>
      <c r="C151">
        <f>OF!C43</f>
        <v>296</v>
      </c>
      <c r="D151" s="3">
        <f>OF!D43</f>
        <v>0.67307007671524599</v>
      </c>
      <c r="E151">
        <v>150</v>
      </c>
      <c r="F151">
        <v>217.19</v>
      </c>
      <c r="G151">
        <v>279</v>
      </c>
      <c r="H151">
        <f>F151-E151</f>
        <v>67.19</v>
      </c>
      <c r="I151">
        <f>G151-E151</f>
        <v>129</v>
      </c>
    </row>
    <row r="152" spans="1:9">
      <c r="A152" t="str">
        <f>OF!A44</f>
        <v>Jay Bruce</v>
      </c>
      <c r="B152" t="str">
        <f>OF!B44</f>
        <v>OF</v>
      </c>
      <c r="C152">
        <f>OF!C44</f>
        <v>295.07999999999993</v>
      </c>
      <c r="D152" s="3">
        <f>OF!D44</f>
        <v>0.65401115179748437</v>
      </c>
      <c r="E152">
        <v>151</v>
      </c>
      <c r="F152">
        <v>183.48</v>
      </c>
      <c r="G152">
        <v>201</v>
      </c>
      <c r="H152">
        <f>F152-E152</f>
        <v>32.47999999999999</v>
      </c>
      <c r="I152">
        <f>G152-E152</f>
        <v>50</v>
      </c>
    </row>
    <row r="153" spans="1:9">
      <c r="A153" t="str">
        <f>'C'!A9</f>
        <v>Travis d'Arnaud</v>
      </c>
      <c r="B153" t="str">
        <f>'C'!B9</f>
        <v>C</v>
      </c>
      <c r="C153">
        <f>'C'!C9</f>
        <v>241.51</v>
      </c>
      <c r="D153" s="3">
        <f>'C'!D9</f>
        <v>0.65251673084279527</v>
      </c>
      <c r="E153">
        <v>152</v>
      </c>
      <c r="F153">
        <v>137.57</v>
      </c>
      <c r="G153">
        <v>142</v>
      </c>
      <c r="H153">
        <f>F153-E153</f>
        <v>-14.430000000000007</v>
      </c>
      <c r="I153">
        <f>G153-E153</f>
        <v>-10</v>
      </c>
    </row>
    <row r="154" spans="1:9">
      <c r="A154" t="str">
        <f>SP!A39</f>
        <v>Kenta Maeda</v>
      </c>
      <c r="B154" t="str">
        <f>SP!B39</f>
        <v>SP</v>
      </c>
      <c r="C154">
        <f>SP!C39</f>
        <v>401.59</v>
      </c>
      <c r="D154" s="3">
        <f>SP!D39</f>
        <v>0.64921181343481971</v>
      </c>
      <c r="E154">
        <v>153</v>
      </c>
      <c r="F154">
        <v>152.37</v>
      </c>
      <c r="G154">
        <v>159</v>
      </c>
      <c r="H154">
        <f>F154-E154</f>
        <v>-0.62999999999999545</v>
      </c>
      <c r="I154">
        <f>G154-E154</f>
        <v>6</v>
      </c>
    </row>
    <row r="155" spans="1:9">
      <c r="A155" t="str">
        <f>'3B'!A12</f>
        <v>Maikel Franco</v>
      </c>
      <c r="B155" t="str">
        <f>'3B'!B12</f>
        <v>3B</v>
      </c>
      <c r="C155">
        <f>'3B'!C12</f>
        <v>320.52</v>
      </c>
      <c r="D155" s="3">
        <f>'3B'!D12</f>
        <v>0.6465880085721073</v>
      </c>
      <c r="E155">
        <v>154</v>
      </c>
      <c r="F155">
        <v>60.69</v>
      </c>
      <c r="G155">
        <v>58</v>
      </c>
      <c r="H155">
        <f>F155-E155</f>
        <v>-93.31</v>
      </c>
      <c r="I155">
        <f>G155-E155</f>
        <v>-96</v>
      </c>
    </row>
    <row r="156" spans="1:9">
      <c r="A156" t="str">
        <f>SP!A40</f>
        <v>Yordano Ventura</v>
      </c>
      <c r="B156" t="str">
        <f>SP!B40</f>
        <v>SP</v>
      </c>
      <c r="C156">
        <f>SP!C40</f>
        <v>400.34999999999985</v>
      </c>
      <c r="D156" s="3">
        <f>SP!D40</f>
        <v>0.63390137888443454</v>
      </c>
      <c r="E156">
        <v>155</v>
      </c>
      <c r="F156">
        <v>147.65</v>
      </c>
      <c r="G156">
        <v>150</v>
      </c>
      <c r="H156">
        <f>F156-E156</f>
        <v>-7.3499999999999943</v>
      </c>
      <c r="I156">
        <f>G156-E156</f>
        <v>-5</v>
      </c>
    </row>
    <row r="157" spans="1:9">
      <c r="A157" t="str">
        <f>SP!A41</f>
        <v>Scott Kazmir</v>
      </c>
      <c r="B157" t="str">
        <f>SP!B41</f>
        <v>SP</v>
      </c>
      <c r="C157">
        <f>SP!C41</f>
        <v>400.22</v>
      </c>
      <c r="D157" s="3">
        <f>SP!D41</f>
        <v>0.63229625268157386</v>
      </c>
      <c r="E157">
        <v>156</v>
      </c>
      <c r="F157">
        <v>151.66</v>
      </c>
      <c r="G157">
        <v>155</v>
      </c>
      <c r="H157">
        <f>F157-E157</f>
        <v>-4.3400000000000034</v>
      </c>
      <c r="I157">
        <f>G157-E157</f>
        <v>-1</v>
      </c>
    </row>
    <row r="158" spans="1:9">
      <c r="A158" t="str">
        <f>SP!A42</f>
        <v>Shelby Miller</v>
      </c>
      <c r="B158" t="str">
        <f>SP!B42</f>
        <v>SP</v>
      </c>
      <c r="C158">
        <f>SP!C42</f>
        <v>399.78999999999985</v>
      </c>
      <c r="D158" s="3">
        <f>SP!D42</f>
        <v>0.62698698908748696</v>
      </c>
      <c r="E158">
        <v>157</v>
      </c>
      <c r="F158">
        <v>113.56</v>
      </c>
      <c r="G158">
        <v>113</v>
      </c>
      <c r="H158">
        <f>F158-E158</f>
        <v>-43.44</v>
      </c>
      <c r="I158">
        <f>G158-E158</f>
        <v>-44</v>
      </c>
    </row>
    <row r="159" spans="1:9">
      <c r="A159" t="str">
        <f>OF!A45</f>
        <v>Gerardo Parra</v>
      </c>
      <c r="B159" t="str">
        <f>OF!B45</f>
        <v>OF</v>
      </c>
      <c r="C159">
        <f>OF!C45</f>
        <v>293.69999999999993</v>
      </c>
      <c r="D159" s="3">
        <f>OF!D45</f>
        <v>0.62542276442084421</v>
      </c>
      <c r="E159">
        <v>158</v>
      </c>
      <c r="F159">
        <v>198.97</v>
      </c>
      <c r="G159">
        <v>239</v>
      </c>
      <c r="H159">
        <f>F159-E159</f>
        <v>40.97</v>
      </c>
      <c r="I159">
        <f>G159-E159</f>
        <v>81</v>
      </c>
    </row>
    <row r="160" spans="1:9">
      <c r="A160" t="str">
        <f>RP!A23</f>
        <v>Dellin Betances</v>
      </c>
      <c r="B160" t="str">
        <f>RP!B23</f>
        <v>RP</v>
      </c>
      <c r="C160">
        <f>RP!C23</f>
        <v>271.93</v>
      </c>
      <c r="D160" s="3">
        <f>RP!D23</f>
        <v>0.61839021735573163</v>
      </c>
      <c r="E160">
        <v>159</v>
      </c>
      <c r="F160">
        <v>186.21</v>
      </c>
      <c r="G160">
        <v>210</v>
      </c>
      <c r="H160">
        <f>F160-E160</f>
        <v>27.210000000000008</v>
      </c>
      <c r="I160">
        <f>G160-E160</f>
        <v>51</v>
      </c>
    </row>
    <row r="161" spans="1:9">
      <c r="A161" t="str">
        <f>OF!A46</f>
        <v>Denard Span</v>
      </c>
      <c r="B161" t="str">
        <f>OF!B46</f>
        <v>OF</v>
      </c>
      <c r="C161">
        <f>OF!C46</f>
        <v>293.33000000000004</v>
      </c>
      <c r="D161" s="3">
        <f>OF!D46</f>
        <v>0.61775776200826904</v>
      </c>
      <c r="E161">
        <v>160</v>
      </c>
      <c r="F161">
        <v>205.92</v>
      </c>
      <c r="G161">
        <v>252</v>
      </c>
      <c r="H161">
        <f>F161-E161</f>
        <v>45.919999999999987</v>
      </c>
      <c r="I161">
        <f>G161-E161</f>
        <v>92</v>
      </c>
    </row>
    <row r="162" spans="1:9">
      <c r="A162" t="str">
        <f>OF!A47</f>
        <v>Raimel Tapia</v>
      </c>
      <c r="B162" t="str">
        <f>OF!B47</f>
        <v>OF</v>
      </c>
      <c r="C162">
        <f>OF!C47</f>
        <v>293</v>
      </c>
      <c r="D162" s="3">
        <f>OF!D47</f>
        <v>0.61092140850515853</v>
      </c>
      <c r="E162">
        <v>161</v>
      </c>
      <c r="F162">
        <v>300</v>
      </c>
      <c r="G162">
        <v>341</v>
      </c>
      <c r="H162">
        <f>F162-E162</f>
        <v>139</v>
      </c>
      <c r="I162">
        <f>G162-E162</f>
        <v>180</v>
      </c>
    </row>
    <row r="163" spans="1:9">
      <c r="A163" t="str">
        <f>OF!A48</f>
        <v>Evan Gattis</v>
      </c>
      <c r="B163" t="str">
        <f>OF!B48</f>
        <v>OF</v>
      </c>
      <c r="C163">
        <f>OF!C48</f>
        <v>291.7399999999999</v>
      </c>
      <c r="D163" s="3">
        <f>OF!D48</f>
        <v>0.58481896785691967</v>
      </c>
      <c r="E163">
        <v>162</v>
      </c>
      <c r="F163">
        <v>204.3</v>
      </c>
      <c r="G163">
        <v>249</v>
      </c>
      <c r="H163">
        <f>F163-E163</f>
        <v>42.300000000000011</v>
      </c>
      <c r="I163">
        <f>G163-E163</f>
        <v>87</v>
      </c>
    </row>
    <row r="164" spans="1:9">
      <c r="A164" t="str">
        <f>OF!A49</f>
        <v>Hyun-soo Kim</v>
      </c>
      <c r="B164" t="str">
        <f>OF!B49</f>
        <v>OF</v>
      </c>
      <c r="C164">
        <f>OF!C49</f>
        <v>291.61999999999995</v>
      </c>
      <c r="D164" s="3">
        <f>OF!D49</f>
        <v>0.58233302112851726</v>
      </c>
      <c r="E164">
        <v>163</v>
      </c>
      <c r="F164">
        <v>195.47</v>
      </c>
      <c r="G164">
        <v>232</v>
      </c>
      <c r="H164">
        <f>F164-E164</f>
        <v>32.47</v>
      </c>
      <c r="I164">
        <f>G164-E164</f>
        <v>69</v>
      </c>
    </row>
    <row r="165" spans="1:9">
      <c r="A165" t="str">
        <f>'2B'!A13</f>
        <v>Neil Walker</v>
      </c>
      <c r="B165" t="str">
        <f>'2B'!B13</f>
        <v>2B</v>
      </c>
      <c r="C165">
        <f>'2B'!C13</f>
        <v>310.35000000000008</v>
      </c>
      <c r="D165" s="3">
        <f>'2B'!D13</f>
        <v>0.57591087697966126</v>
      </c>
      <c r="E165">
        <v>164</v>
      </c>
      <c r="F165">
        <v>192.57</v>
      </c>
      <c r="G165">
        <v>225</v>
      </c>
      <c r="H165">
        <f>F165-E165</f>
        <v>28.569999999999993</v>
      </c>
      <c r="I165">
        <f>G165-E165</f>
        <v>61</v>
      </c>
    </row>
    <row r="166" spans="1:9">
      <c r="A166" t="str">
        <f>SS!A9</f>
        <v>Erick Aybar</v>
      </c>
      <c r="B166" t="str">
        <f>SS!B9</f>
        <v>SS</v>
      </c>
      <c r="C166">
        <f>SS!C9</f>
        <v>285.74</v>
      </c>
      <c r="D166" s="3">
        <f>SS!D9</f>
        <v>0.57586323133947326</v>
      </c>
      <c r="E166">
        <v>165</v>
      </c>
      <c r="F166">
        <v>226.08</v>
      </c>
      <c r="G166">
        <v>301</v>
      </c>
      <c r="H166">
        <f>F166-E166</f>
        <v>61.080000000000013</v>
      </c>
      <c r="I166">
        <f>G166-E166</f>
        <v>136</v>
      </c>
    </row>
    <row r="167" spans="1:9">
      <c r="A167" t="str">
        <f>SS!A10</f>
        <v>Jhonny Peralta</v>
      </c>
      <c r="B167" t="str">
        <f>SS!B10</f>
        <v>SS</v>
      </c>
      <c r="C167">
        <f>SS!C10</f>
        <v>285.52999999999997</v>
      </c>
      <c r="D167" s="3">
        <f>SS!D10</f>
        <v>0.56921865559324747</v>
      </c>
      <c r="E167">
        <v>166</v>
      </c>
      <c r="F167">
        <v>183.38</v>
      </c>
      <c r="G167">
        <v>200</v>
      </c>
      <c r="H167">
        <f>F167-E167</f>
        <v>17.379999999999995</v>
      </c>
      <c r="I167">
        <f>G167-E167</f>
        <v>34</v>
      </c>
    </row>
    <row r="168" spans="1:9">
      <c r="A168" t="str">
        <f>SS!A11</f>
        <v>Starlin Castro</v>
      </c>
      <c r="B168" t="str">
        <f>SS!B11</f>
        <v>SS</v>
      </c>
      <c r="C168">
        <f>SS!C11</f>
        <v>285.43999999999994</v>
      </c>
      <c r="D168" s="3">
        <f>SS!D11</f>
        <v>0.56637098027343591</v>
      </c>
      <c r="E168">
        <v>167</v>
      </c>
      <c r="F168">
        <v>152.24</v>
      </c>
      <c r="G168">
        <v>158</v>
      </c>
      <c r="H168">
        <f>F168-E168</f>
        <v>-14.759999999999991</v>
      </c>
      <c r="I168">
        <f>G168-E168</f>
        <v>-9</v>
      </c>
    </row>
    <row r="169" spans="1:9">
      <c r="A169" t="str">
        <f>OF!A50</f>
        <v>Dexter Fowler</v>
      </c>
      <c r="B169" t="str">
        <f>OF!B50</f>
        <v>OF</v>
      </c>
      <c r="C169">
        <f>OF!C50</f>
        <v>290.74000000000007</v>
      </c>
      <c r="D169" s="3">
        <f>OF!D50</f>
        <v>0.5641027451202274</v>
      </c>
      <c r="E169">
        <v>168</v>
      </c>
      <c r="F169">
        <v>181.65</v>
      </c>
      <c r="G169">
        <v>198</v>
      </c>
      <c r="H169">
        <f>F169-E169</f>
        <v>13.650000000000006</v>
      </c>
      <c r="I169">
        <f>G169-E169</f>
        <v>30</v>
      </c>
    </row>
    <row r="170" spans="1:9">
      <c r="A170" t="str">
        <f>RP!A24</f>
        <v>Andrew Miller</v>
      </c>
      <c r="B170" t="str">
        <f>RP!B24</f>
        <v>RP</v>
      </c>
      <c r="C170">
        <f>RP!C24</f>
        <v>269.19000000000005</v>
      </c>
      <c r="D170" s="3">
        <f>RP!D24</f>
        <v>0.55212548542164197</v>
      </c>
      <c r="E170">
        <v>169</v>
      </c>
      <c r="F170">
        <v>173.71</v>
      </c>
      <c r="G170">
        <v>185</v>
      </c>
      <c r="H170">
        <f>F170-E170</f>
        <v>4.710000000000008</v>
      </c>
      <c r="I170">
        <f>G170-E170</f>
        <v>16</v>
      </c>
    </row>
    <row r="171" spans="1:9">
      <c r="A171" t="str">
        <f>SP!A43</f>
        <v>Gio Gonzalez</v>
      </c>
      <c r="B171" t="str">
        <f>SP!B43</f>
        <v>SP</v>
      </c>
      <c r="C171">
        <f>SP!C43</f>
        <v>393.68000000000012</v>
      </c>
      <c r="D171" s="3">
        <f>SP!D43</f>
        <v>0.55154605755293817</v>
      </c>
      <c r="E171">
        <v>170</v>
      </c>
      <c r="F171">
        <v>149.25</v>
      </c>
      <c r="G171">
        <v>153</v>
      </c>
      <c r="H171">
        <f>F171-E171</f>
        <v>-20.75</v>
      </c>
      <c r="I171">
        <f>G171-E171</f>
        <v>-17</v>
      </c>
    </row>
    <row r="172" spans="1:9">
      <c r="A172" t="str">
        <f>SP!A44</f>
        <v>Justin Verlander</v>
      </c>
      <c r="B172" t="str">
        <f>SP!B44</f>
        <v>SP</v>
      </c>
      <c r="C172">
        <f>SP!C44</f>
        <v>392.00000000000006</v>
      </c>
      <c r="D172" s="3">
        <f>SP!D44</f>
        <v>0.53080288816209487</v>
      </c>
      <c r="E172">
        <v>171</v>
      </c>
      <c r="F172">
        <v>97.03</v>
      </c>
      <c r="G172">
        <v>96</v>
      </c>
      <c r="H172">
        <f>F172-E172</f>
        <v>-73.97</v>
      </c>
      <c r="I172">
        <f>G172-E172</f>
        <v>-75</v>
      </c>
    </row>
    <row r="173" spans="1:9">
      <c r="A173" t="str">
        <f>SP!A45</f>
        <v>Michael Wacha</v>
      </c>
      <c r="B173" t="str">
        <f>SP!B45</f>
        <v>SP</v>
      </c>
      <c r="C173">
        <f>SP!C45</f>
        <v>390.67999999999995</v>
      </c>
      <c r="D173" s="3">
        <f>SP!D45</f>
        <v>0.51450468364071722</v>
      </c>
      <c r="E173">
        <v>172</v>
      </c>
      <c r="F173">
        <v>72.41</v>
      </c>
      <c r="G173">
        <v>72</v>
      </c>
      <c r="H173">
        <f>F173-E173</f>
        <v>-99.59</v>
      </c>
      <c r="I173">
        <f>G173-E173</f>
        <v>-100</v>
      </c>
    </row>
    <row r="174" spans="1:9">
      <c r="A174" t="str">
        <f>SS!A12</f>
        <v>Alcides Escobar</v>
      </c>
      <c r="B174" t="str">
        <f>SS!B12</f>
        <v>SS</v>
      </c>
      <c r="C174">
        <f>SS!C12</f>
        <v>283.66000000000008</v>
      </c>
      <c r="D174" s="3">
        <f>SS!D12</f>
        <v>0.51005029061496465</v>
      </c>
      <c r="E174">
        <v>173</v>
      </c>
      <c r="F174">
        <v>209.98</v>
      </c>
      <c r="G174">
        <v>266</v>
      </c>
      <c r="H174">
        <f>F174-E174</f>
        <v>36.97999999999999</v>
      </c>
      <c r="I174">
        <f>G174-E174</f>
        <v>93</v>
      </c>
    </row>
    <row r="175" spans="1:9">
      <c r="A175" t="str">
        <f>'1B'!A17</f>
        <v>Lucas Duda</v>
      </c>
      <c r="B175" t="str">
        <f>'1B'!B17</f>
        <v>1B</v>
      </c>
      <c r="C175">
        <f>'1B'!C17</f>
        <v>305.71999999999997</v>
      </c>
      <c r="D175" s="3">
        <f>'1B'!D17</f>
        <v>0.50618881858971232</v>
      </c>
      <c r="E175">
        <v>174</v>
      </c>
      <c r="F175">
        <v>148.96</v>
      </c>
      <c r="G175">
        <v>152</v>
      </c>
      <c r="H175">
        <f>F175-E175</f>
        <v>-25.039999999999992</v>
      </c>
      <c r="I175">
        <f>G175-E175</f>
        <v>-22</v>
      </c>
    </row>
    <row r="176" spans="1:9">
      <c r="A176" t="str">
        <f>'C'!A10</f>
        <v>Yadier Molina</v>
      </c>
      <c r="B176" t="str">
        <f>'C'!B10</f>
        <v>C</v>
      </c>
      <c r="C176">
        <f>'C'!C10</f>
        <v>233.96999999999997</v>
      </c>
      <c r="D176" s="3">
        <f>'C'!D10</f>
        <v>0.50547620034205754</v>
      </c>
      <c r="E176">
        <v>175</v>
      </c>
      <c r="F176">
        <v>211.19</v>
      </c>
      <c r="G176">
        <v>268</v>
      </c>
      <c r="H176">
        <f>F176-E176</f>
        <v>36.19</v>
      </c>
      <c r="I176">
        <f>G176-E176</f>
        <v>93</v>
      </c>
    </row>
    <row r="177" spans="1:9">
      <c r="A177" t="str">
        <f>OF!A51</f>
        <v>Billy Burns</v>
      </c>
      <c r="B177" t="str">
        <f>OF!B51</f>
        <v>OF</v>
      </c>
      <c r="C177">
        <f>OF!C51</f>
        <v>286.96000000000004</v>
      </c>
      <c r="D177" s="3">
        <f>OF!D51</f>
        <v>0.48579542317551661</v>
      </c>
      <c r="E177">
        <v>176</v>
      </c>
      <c r="F177">
        <v>186.07</v>
      </c>
      <c r="G177">
        <v>209</v>
      </c>
      <c r="H177">
        <f>F177-E177</f>
        <v>10.069999999999993</v>
      </c>
      <c r="I177">
        <f>G177-E177</f>
        <v>33</v>
      </c>
    </row>
    <row r="178" spans="1:9">
      <c r="A178" t="str">
        <f>SS!A13</f>
        <v>Alexei Ramirez</v>
      </c>
      <c r="B178" t="str">
        <f>SS!B13</f>
        <v>SS</v>
      </c>
      <c r="C178">
        <f>SS!C13</f>
        <v>282.41999999999996</v>
      </c>
      <c r="D178" s="3">
        <f>SS!D13</f>
        <v>0.47081565287534854</v>
      </c>
      <c r="E178">
        <v>177</v>
      </c>
      <c r="F178">
        <v>189.73</v>
      </c>
      <c r="G178">
        <v>215</v>
      </c>
      <c r="H178">
        <f>F178-E178</f>
        <v>12.72999999999999</v>
      </c>
      <c r="I178">
        <f>G178-E178</f>
        <v>38</v>
      </c>
    </row>
    <row r="179" spans="1:9">
      <c r="A179" t="str">
        <f>SP!A46</f>
        <v>Hisashi Iwakuma</v>
      </c>
      <c r="B179" t="str">
        <f>SP!B46</f>
        <v>SP</v>
      </c>
      <c r="C179">
        <f>SP!C46</f>
        <v>384.18</v>
      </c>
      <c r="D179" s="3">
        <f>SP!D46</f>
        <v>0.43424837349757728</v>
      </c>
      <c r="E179">
        <v>178</v>
      </c>
      <c r="F179">
        <v>91.08</v>
      </c>
      <c r="G179">
        <v>87</v>
      </c>
      <c r="H179">
        <f>F179-E179</f>
        <v>-86.92</v>
      </c>
      <c r="I179">
        <f>G179-E179</f>
        <v>-91</v>
      </c>
    </row>
    <row r="180" spans="1:9">
      <c r="A180" t="str">
        <f>SP!A47</f>
        <v>Michael Pineda</v>
      </c>
      <c r="B180" t="str">
        <f>SP!B47</f>
        <v>SP</v>
      </c>
      <c r="C180">
        <f>SP!C47</f>
        <v>383.70000000000005</v>
      </c>
      <c r="D180" s="3">
        <f>SP!D47</f>
        <v>0.42832175367162284</v>
      </c>
      <c r="E180">
        <v>179</v>
      </c>
      <c r="F180">
        <v>130.05000000000001</v>
      </c>
      <c r="G180">
        <v>128</v>
      </c>
      <c r="H180">
        <f>F180-E180</f>
        <v>-48.949999999999989</v>
      </c>
      <c r="I180">
        <f>G180-E180</f>
        <v>-51</v>
      </c>
    </row>
    <row r="181" spans="1:9">
      <c r="A181" t="str">
        <f>SP!A48</f>
        <v>R.A. Dickey</v>
      </c>
      <c r="B181" t="str">
        <f>SP!B48</f>
        <v>SP</v>
      </c>
      <c r="C181">
        <f>SP!C48</f>
        <v>380.87000000000012</v>
      </c>
      <c r="D181" s="3">
        <f>SP!D48</f>
        <v>0.39337939094776397</v>
      </c>
      <c r="E181">
        <v>180</v>
      </c>
      <c r="F181">
        <v>194.26</v>
      </c>
      <c r="G181">
        <v>231</v>
      </c>
      <c r="H181">
        <f>F181-E181</f>
        <v>14.259999999999991</v>
      </c>
      <c r="I181">
        <f>G181-E181</f>
        <v>51</v>
      </c>
    </row>
    <row r="182" spans="1:9">
      <c r="A182" t="str">
        <f>'3B'!A13</f>
        <v>Matt Duffy</v>
      </c>
      <c r="B182" t="str">
        <f>'3B'!B13</f>
        <v>3B</v>
      </c>
      <c r="C182">
        <f>'3B'!C13</f>
        <v>307</v>
      </c>
      <c r="D182" s="3">
        <f>'3B'!D13</f>
        <v>0.38924712320575927</v>
      </c>
      <c r="E182">
        <v>181</v>
      </c>
      <c r="F182">
        <v>107.51</v>
      </c>
      <c r="G182">
        <v>105</v>
      </c>
      <c r="H182">
        <f>F182-E182</f>
        <v>-73.489999999999995</v>
      </c>
      <c r="I182">
        <f>G182-E182</f>
        <v>-76</v>
      </c>
    </row>
    <row r="183" spans="1:9">
      <c r="A183" t="str">
        <f>'3B'!A14</f>
        <v>Miguel Sano</v>
      </c>
      <c r="B183" t="str">
        <f>'3B'!B14</f>
        <v>3B</v>
      </c>
      <c r="C183">
        <f>'3B'!C14</f>
        <v>306.54999999999995</v>
      </c>
      <c r="D183" s="3">
        <f>'3B'!D14</f>
        <v>0.38068178308631639</v>
      </c>
      <c r="E183">
        <v>182</v>
      </c>
      <c r="F183">
        <v>83.1</v>
      </c>
      <c r="G183">
        <v>81</v>
      </c>
      <c r="H183">
        <f>F183-E183</f>
        <v>-98.9</v>
      </c>
      <c r="I183">
        <f>G183-E183</f>
        <v>-101</v>
      </c>
    </row>
    <row r="184" spans="1:9">
      <c r="A184" t="str">
        <f>RP!A25</f>
        <v>Brad Ziegler</v>
      </c>
      <c r="B184" t="str">
        <f>RP!B25</f>
        <v>RP</v>
      </c>
      <c r="C184">
        <f>RP!C25</f>
        <v>261.36</v>
      </c>
      <c r="D184" s="3">
        <f>RP!D25</f>
        <v>0.36276313102604529</v>
      </c>
      <c r="E184">
        <v>183</v>
      </c>
      <c r="F184">
        <v>190.67</v>
      </c>
      <c r="G184">
        <v>222</v>
      </c>
      <c r="H184">
        <f>F184-E184</f>
        <v>7.6699999999999875</v>
      </c>
      <c r="I184">
        <f>G184-E184</f>
        <v>39</v>
      </c>
    </row>
    <row r="185" spans="1:9">
      <c r="A185" t="str">
        <f>RP!A26</f>
        <v>Roberto Osuna</v>
      </c>
      <c r="B185" t="str">
        <f>RP!B26</f>
        <v>RP</v>
      </c>
      <c r="C185">
        <f>RP!C26</f>
        <v>260.95999999999998</v>
      </c>
      <c r="D185" s="3">
        <f>RP!D26</f>
        <v>0.35308944753201654</v>
      </c>
      <c r="E185">
        <v>184</v>
      </c>
      <c r="F185">
        <v>207.64</v>
      </c>
      <c r="G185">
        <v>257</v>
      </c>
      <c r="H185">
        <f>F185-E185</f>
        <v>23.639999999999986</v>
      </c>
      <c r="I185">
        <f>G185-E185</f>
        <v>73</v>
      </c>
    </row>
    <row r="186" spans="1:9">
      <c r="A186" t="str">
        <f>OF!A52</f>
        <v>Delino DeShields</v>
      </c>
      <c r="B186" t="str">
        <f>OF!B52</f>
        <v>OF</v>
      </c>
      <c r="C186">
        <f>OF!C52</f>
        <v>279.75</v>
      </c>
      <c r="D186" s="3">
        <f>OF!D52</f>
        <v>0.33643145724393897</v>
      </c>
      <c r="E186">
        <v>185</v>
      </c>
      <c r="F186">
        <v>221.33</v>
      </c>
      <c r="G186">
        <v>291</v>
      </c>
      <c r="H186">
        <f>F186-E186</f>
        <v>36.330000000000013</v>
      </c>
      <c r="I186">
        <f>G186-E186</f>
        <v>106</v>
      </c>
    </row>
    <row r="187" spans="1:9">
      <c r="A187" t="str">
        <f>SP!A49</f>
        <v>Rick Porcello</v>
      </c>
      <c r="B187" t="str">
        <f>SP!B49</f>
        <v>SP</v>
      </c>
      <c r="C187">
        <f>SP!C49</f>
        <v>376.13999999999987</v>
      </c>
      <c r="D187" s="3">
        <f>SP!D49</f>
        <v>0.3349774914128294</v>
      </c>
      <c r="E187">
        <v>186</v>
      </c>
      <c r="F187">
        <v>209.29</v>
      </c>
      <c r="G187">
        <v>262</v>
      </c>
      <c r="H187">
        <f>F187-E187</f>
        <v>23.289999999999992</v>
      </c>
      <c r="I187">
        <f>G187-E187</f>
        <v>76</v>
      </c>
    </row>
    <row r="188" spans="1:9">
      <c r="A188" t="str">
        <f>SP!A50</f>
        <v>Adam Wainwright</v>
      </c>
      <c r="B188" t="str">
        <f>SP!B50</f>
        <v>SP</v>
      </c>
      <c r="C188">
        <f>SP!C50</f>
        <v>375.58000000000004</v>
      </c>
      <c r="D188" s="3">
        <f>SP!D50</f>
        <v>0.32806310161588392</v>
      </c>
      <c r="E188">
        <v>187</v>
      </c>
      <c r="F188">
        <v>54.72</v>
      </c>
      <c r="G188">
        <v>50</v>
      </c>
      <c r="H188">
        <f>F188-E188</f>
        <v>-132.28</v>
      </c>
      <c r="I188">
        <f>G188-E188</f>
        <v>-137</v>
      </c>
    </row>
    <row r="189" spans="1:9">
      <c r="A189" t="str">
        <f>'C'!A11</f>
        <v>J.T. Realmuto</v>
      </c>
      <c r="B189" t="str">
        <f>'C'!B11</f>
        <v>C</v>
      </c>
      <c r="C189">
        <f>'C'!C11</f>
        <v>224.63</v>
      </c>
      <c r="D189" s="3">
        <f>'C'!D11</f>
        <v>0.32333315592867784</v>
      </c>
      <c r="E189">
        <v>188</v>
      </c>
      <c r="F189">
        <v>184.34</v>
      </c>
      <c r="G189">
        <v>202</v>
      </c>
      <c r="H189">
        <f>F189-E189</f>
        <v>-3.6599999999999966</v>
      </c>
      <c r="I189">
        <f>G189-E189</f>
        <v>14</v>
      </c>
    </row>
    <row r="190" spans="1:9">
      <c r="A190" t="str">
        <f>OF!A53</f>
        <v>Nori Aoki</v>
      </c>
      <c r="B190" t="str">
        <f>OF!B53</f>
        <v>OF</v>
      </c>
      <c r="C190">
        <f>OF!C53</f>
        <v>278.99</v>
      </c>
      <c r="D190" s="3">
        <f>OF!D53</f>
        <v>0.32068712796405041</v>
      </c>
      <c r="E190">
        <v>189</v>
      </c>
      <c r="F190">
        <v>300</v>
      </c>
      <c r="G190">
        <v>342</v>
      </c>
      <c r="H190">
        <f>F190-E190</f>
        <v>111</v>
      </c>
      <c r="I190">
        <f>G190-E190</f>
        <v>153</v>
      </c>
    </row>
    <row r="191" spans="1:9">
      <c r="A191" t="str">
        <f>OF!A54</f>
        <v>Stephen Piscotty</v>
      </c>
      <c r="B191" t="str">
        <f>OF!B54</f>
        <v>OF</v>
      </c>
      <c r="C191">
        <f>OF!C54</f>
        <v>278.95000000000005</v>
      </c>
      <c r="D191" s="3">
        <f>OF!D54</f>
        <v>0.31985847905458331</v>
      </c>
      <c r="E191">
        <v>190</v>
      </c>
      <c r="F191">
        <v>85.32</v>
      </c>
      <c r="G191">
        <v>83</v>
      </c>
      <c r="H191">
        <f>F191-E191</f>
        <v>-104.68</v>
      </c>
      <c r="I191">
        <f>G191-E191</f>
        <v>-107</v>
      </c>
    </row>
    <row r="192" spans="1:9">
      <c r="A192" t="str">
        <f>SP!A51</f>
        <v>Kyle Hendricks</v>
      </c>
      <c r="B192" t="str">
        <f>SP!B51</f>
        <v>SP</v>
      </c>
      <c r="C192">
        <f>SP!C51</f>
        <v>373.78999999999991</v>
      </c>
      <c r="D192" s="3">
        <f>SP!D51</f>
        <v>0.30596174851492508</v>
      </c>
      <c r="E192">
        <v>191</v>
      </c>
      <c r="F192">
        <v>189.34</v>
      </c>
      <c r="G192">
        <v>214</v>
      </c>
      <c r="H192">
        <f>F192-E192</f>
        <v>-1.6599999999999966</v>
      </c>
      <c r="I192">
        <f>G192-E192</f>
        <v>23</v>
      </c>
    </row>
    <row r="193" spans="1:9">
      <c r="A193" t="str">
        <f>'C'!A12</f>
        <v>Derek Norris</v>
      </c>
      <c r="B193" t="str">
        <f>'C'!B12</f>
        <v>C</v>
      </c>
      <c r="C193">
        <f>'C'!C12</f>
        <v>223.43999999999994</v>
      </c>
      <c r="D193" s="3">
        <f>'C'!D12</f>
        <v>0.30012649395309621</v>
      </c>
      <c r="E193">
        <v>192</v>
      </c>
      <c r="F193">
        <v>207.97</v>
      </c>
      <c r="G193">
        <v>258</v>
      </c>
      <c r="H193">
        <f>F193-E193</f>
        <v>15.969999999999999</v>
      </c>
      <c r="I193">
        <f>G193-E193</f>
        <v>66</v>
      </c>
    </row>
    <row r="194" spans="1:9">
      <c r="A194" t="str">
        <f>'C'!A13</f>
        <v>Yasmani Grandal</v>
      </c>
      <c r="B194" t="str">
        <f>'C'!B13</f>
        <v>C</v>
      </c>
      <c r="C194">
        <f>'C'!C13</f>
        <v>223.21000000000009</v>
      </c>
      <c r="D194" s="3">
        <f>'C'!D13</f>
        <v>0.29564117273092816</v>
      </c>
      <c r="E194">
        <v>193</v>
      </c>
      <c r="F194">
        <v>164.27</v>
      </c>
      <c r="G194">
        <v>171</v>
      </c>
      <c r="H194">
        <f>F194-E194</f>
        <v>-28.72999999999999</v>
      </c>
      <c r="I194">
        <f>G194-E194</f>
        <v>-22</v>
      </c>
    </row>
    <row r="195" spans="1:9">
      <c r="A195" t="str">
        <f>'2B'!A14</f>
        <v>Joe Panik</v>
      </c>
      <c r="B195" t="str">
        <f>'2B'!B14</f>
        <v>2B</v>
      </c>
      <c r="C195">
        <f>'2B'!C14</f>
        <v>300.40999999999997</v>
      </c>
      <c r="D195" s="3">
        <f>'2B'!D14</f>
        <v>0.29529547907878606</v>
      </c>
      <c r="E195">
        <v>194</v>
      </c>
      <c r="F195">
        <v>152.22999999999999</v>
      </c>
      <c r="G195">
        <v>157</v>
      </c>
      <c r="H195">
        <f>F195-E195</f>
        <v>-41.77000000000001</v>
      </c>
      <c r="I195">
        <f>G195-E195</f>
        <v>-37</v>
      </c>
    </row>
    <row r="196" spans="1:9">
      <c r="A196" t="str">
        <f>SP!A52</f>
        <v>Mike Leake</v>
      </c>
      <c r="B196" t="str">
        <f>SP!B52</f>
        <v>SP</v>
      </c>
      <c r="C196">
        <f>SP!C52</f>
        <v>370.96000000000004</v>
      </c>
      <c r="D196" s="3">
        <f>SP!D52</f>
        <v>0.27101938579106699</v>
      </c>
      <c r="E196">
        <v>195</v>
      </c>
      <c r="F196">
        <v>192.76</v>
      </c>
      <c r="G196">
        <v>226</v>
      </c>
      <c r="H196">
        <f>F196-E196</f>
        <v>-2.2400000000000091</v>
      </c>
      <c r="I196">
        <f>G196-E196</f>
        <v>31</v>
      </c>
    </row>
    <row r="197" spans="1:9">
      <c r="A197" t="str">
        <f>SP!A53</f>
        <v>Wade Miley</v>
      </c>
      <c r="B197" t="str">
        <f>SP!B53</f>
        <v>SP</v>
      </c>
      <c r="C197">
        <f>SP!C53</f>
        <v>369.07999999999993</v>
      </c>
      <c r="D197" s="3">
        <f>SP!D53</f>
        <v>0.24780679147274198</v>
      </c>
      <c r="E197">
        <v>196</v>
      </c>
      <c r="F197">
        <v>234.29</v>
      </c>
      <c r="G197">
        <v>316</v>
      </c>
      <c r="H197">
        <f>F197-E197</f>
        <v>38.289999999999992</v>
      </c>
      <c r="I197">
        <f>G197-E197</f>
        <v>120</v>
      </c>
    </row>
    <row r="198" spans="1:9">
      <c r="A198" t="str">
        <f>SP!A54</f>
        <v>Taijuan Walker</v>
      </c>
      <c r="B198" t="str">
        <f>SP!B54</f>
        <v>SP</v>
      </c>
      <c r="C198">
        <f>SP!C54</f>
        <v>368.34000000000009</v>
      </c>
      <c r="D198" s="3">
        <f>SP!D54</f>
        <v>0.23866991924106329</v>
      </c>
      <c r="E198">
        <v>197</v>
      </c>
      <c r="F198">
        <v>126.01</v>
      </c>
      <c r="G198">
        <v>122</v>
      </c>
      <c r="H198">
        <f>F198-E198</f>
        <v>-70.989999999999995</v>
      </c>
      <c r="I198">
        <f>G198-E198</f>
        <v>-75</v>
      </c>
    </row>
    <row r="199" spans="1:9">
      <c r="A199" t="str">
        <f>'1B'!A18</f>
        <v>Mark Teixeira</v>
      </c>
      <c r="B199" t="str">
        <f>'1B'!B18</f>
        <v>1B</v>
      </c>
      <c r="C199">
        <f>'1B'!C18</f>
        <v>289.70999999999992</v>
      </c>
      <c r="D199" s="3">
        <f>'1B'!D18</f>
        <v>0.23560174060569494</v>
      </c>
      <c r="E199">
        <v>198</v>
      </c>
      <c r="F199">
        <v>134.58000000000001</v>
      </c>
      <c r="G199">
        <v>133</v>
      </c>
      <c r="H199">
        <f>F199-E199</f>
        <v>-63.419999999999987</v>
      </c>
      <c r="I199">
        <f>G199-E199</f>
        <v>-65</v>
      </c>
    </row>
    <row r="200" spans="1:9">
      <c r="A200" t="str">
        <f>'1B'!A19</f>
        <v>Adam Lind</v>
      </c>
      <c r="B200" t="str">
        <f>'1B'!B19</f>
        <v>1B</v>
      </c>
      <c r="C200">
        <f>'1B'!C19</f>
        <v>289.13</v>
      </c>
      <c r="D200" s="3">
        <f>'1B'!D19</f>
        <v>0.22579908568809914</v>
      </c>
      <c r="E200">
        <v>199</v>
      </c>
      <c r="F200">
        <v>203.17</v>
      </c>
      <c r="G200">
        <v>246</v>
      </c>
      <c r="H200">
        <f>F200-E200</f>
        <v>4.1699999999999875</v>
      </c>
      <c r="I200">
        <f>G200-E200</f>
        <v>47</v>
      </c>
    </row>
    <row r="201" spans="1:9">
      <c r="A201" t="str">
        <f>SP!A55</f>
        <v>Ian Kennedy</v>
      </c>
      <c r="B201" t="str">
        <f>SP!B55</f>
        <v>SP</v>
      </c>
      <c r="C201">
        <f>SP!C55</f>
        <v>365.19000000000005</v>
      </c>
      <c r="D201" s="3">
        <f>SP!D55</f>
        <v>0.19977647663323317</v>
      </c>
      <c r="E201">
        <v>200</v>
      </c>
      <c r="F201">
        <v>185.42</v>
      </c>
      <c r="G201">
        <v>207</v>
      </c>
      <c r="H201">
        <f>F201-E201</f>
        <v>-14.580000000000013</v>
      </c>
      <c r="I201">
        <f>G201-E201</f>
        <v>7</v>
      </c>
    </row>
    <row r="202" spans="1:9">
      <c r="A202" t="str">
        <f>'3B'!A15</f>
        <v>Trevor Plouffe</v>
      </c>
      <c r="B202" t="str">
        <f>'3B'!B15</f>
        <v>3B</v>
      </c>
      <c r="C202">
        <f>'3B'!C15</f>
        <v>296.97000000000003</v>
      </c>
      <c r="D202" s="3">
        <f>'3B'!D15</f>
        <v>0.1983352089879733</v>
      </c>
      <c r="E202">
        <v>201</v>
      </c>
      <c r="F202">
        <v>176.14</v>
      </c>
      <c r="G202">
        <v>188</v>
      </c>
      <c r="H202">
        <f>F202-E202</f>
        <v>-24.860000000000014</v>
      </c>
      <c r="I202">
        <f>G202-E202</f>
        <v>-13</v>
      </c>
    </row>
    <row r="203" spans="1:9">
      <c r="A203" t="str">
        <f>'1B'!A20</f>
        <v>Joe Mauer</v>
      </c>
      <c r="B203" t="str">
        <f>'1B'!B20</f>
        <v>1B</v>
      </c>
      <c r="C203">
        <f>'1B'!C20</f>
        <v>285.36</v>
      </c>
      <c r="D203" s="3">
        <f>'1B'!D20</f>
        <v>0.16208182872371824</v>
      </c>
      <c r="E203">
        <v>202</v>
      </c>
      <c r="F203">
        <v>268.43</v>
      </c>
      <c r="G203">
        <v>340</v>
      </c>
      <c r="H203">
        <f>F203-E203</f>
        <v>66.430000000000007</v>
      </c>
      <c r="I203">
        <f>G203-E203</f>
        <v>138</v>
      </c>
    </row>
    <row r="204" spans="1:9">
      <c r="A204" t="str">
        <f>'3B'!A16</f>
        <v>Martin Prado</v>
      </c>
      <c r="B204" t="str">
        <f>'3B'!B16</f>
        <v>3B</v>
      </c>
      <c r="C204">
        <f>'3B'!C16</f>
        <v>294.74999999999994</v>
      </c>
      <c r="D204" s="3">
        <f>'3B'!D16</f>
        <v>0.15607953106539085</v>
      </c>
      <c r="E204">
        <v>203</v>
      </c>
      <c r="F204">
        <v>228.94</v>
      </c>
      <c r="G204">
        <v>309</v>
      </c>
      <c r="H204">
        <f>F204-E204</f>
        <v>25.939999999999998</v>
      </c>
      <c r="I204">
        <f>G204-E204</f>
        <v>106</v>
      </c>
    </row>
    <row r="205" spans="1:9">
      <c r="A205" t="str">
        <f>SP!A56</f>
        <v>Edinson Volquez</v>
      </c>
      <c r="B205" t="str">
        <f>SP!B56</f>
        <v>SP</v>
      </c>
      <c r="C205">
        <f>SP!C56</f>
        <v>361.24000000000007</v>
      </c>
      <c r="D205" s="3">
        <f>SP!D56</f>
        <v>0.15100533431547858</v>
      </c>
      <c r="E205">
        <v>204</v>
      </c>
      <c r="F205">
        <v>197.57</v>
      </c>
      <c r="G205">
        <v>234</v>
      </c>
      <c r="H205">
        <f>F205-E205</f>
        <v>-6.4300000000000068</v>
      </c>
      <c r="I205">
        <f>G205-E205</f>
        <v>30</v>
      </c>
    </row>
    <row r="206" spans="1:9">
      <c r="A206" t="str">
        <f>OF!A55</f>
        <v>Khris Davis</v>
      </c>
      <c r="B206" t="str">
        <f>OF!B55</f>
        <v>OF</v>
      </c>
      <c r="C206">
        <f>OF!C55</f>
        <v>270.43</v>
      </c>
      <c r="D206" s="3">
        <f>OF!D55</f>
        <v>0.14335626133793422</v>
      </c>
      <c r="E206">
        <v>205</v>
      </c>
      <c r="F206">
        <v>130.62</v>
      </c>
      <c r="G206">
        <v>129</v>
      </c>
      <c r="H206">
        <f>F206-E206</f>
        <v>-74.38</v>
      </c>
      <c r="I206">
        <f>G206-E206</f>
        <v>-76</v>
      </c>
    </row>
    <row r="207" spans="1:9">
      <c r="A207" t="str">
        <f>OF!A56</f>
        <v>Michael Conforto</v>
      </c>
      <c r="B207" t="str">
        <f>OF!B56</f>
        <v>OF</v>
      </c>
      <c r="C207">
        <f>OF!C56</f>
        <v>270.16000000000003</v>
      </c>
      <c r="D207" s="3">
        <f>OF!D56</f>
        <v>0.13776288119902658</v>
      </c>
      <c r="E207">
        <v>206</v>
      </c>
      <c r="F207">
        <v>181.54</v>
      </c>
      <c r="G207">
        <v>197</v>
      </c>
      <c r="H207">
        <f>F207-E207</f>
        <v>-24.460000000000008</v>
      </c>
      <c r="I207">
        <f>G207-E207</f>
        <v>-9</v>
      </c>
    </row>
    <row r="208" spans="1:9">
      <c r="A208" t="str">
        <f>OF!A57</f>
        <v>Kevin Kiermaier</v>
      </c>
      <c r="B208" t="str">
        <f>OF!B57</f>
        <v>OF</v>
      </c>
      <c r="C208">
        <f>OF!C57</f>
        <v>270.13999999999993</v>
      </c>
      <c r="D208" s="3">
        <f>OF!D57</f>
        <v>0.1373485567442907</v>
      </c>
      <c r="E208">
        <v>207</v>
      </c>
      <c r="F208">
        <v>300</v>
      </c>
      <c r="G208">
        <v>343</v>
      </c>
      <c r="H208">
        <f>F208-E208</f>
        <v>93</v>
      </c>
      <c r="I208">
        <f>G208-E208</f>
        <v>136</v>
      </c>
    </row>
    <row r="209" spans="1:9">
      <c r="A209" t="str">
        <f>SP!A57</f>
        <v>Lance McCullers</v>
      </c>
      <c r="B209" t="str">
        <f>SP!B57</f>
        <v>SP</v>
      </c>
      <c r="C209">
        <f>SP!C57</f>
        <v>359.21999999999997</v>
      </c>
      <c r="D209" s="3">
        <f>SP!D57</f>
        <v>0.12606414254791676</v>
      </c>
      <c r="E209">
        <v>208</v>
      </c>
      <c r="F209">
        <v>137.08000000000001</v>
      </c>
      <c r="G209">
        <v>141</v>
      </c>
      <c r="H209">
        <f>F209-E209</f>
        <v>-70.919999999999987</v>
      </c>
      <c r="I209">
        <f>G209-E209</f>
        <v>-67</v>
      </c>
    </row>
    <row r="210" spans="1:9">
      <c r="A210" t="str">
        <f>OF!A58</f>
        <v>Carlos Beltran</v>
      </c>
      <c r="B210" t="str">
        <f>OF!B58</f>
        <v>OF</v>
      </c>
      <c r="C210">
        <f>OF!C58</f>
        <v>268.7</v>
      </c>
      <c r="D210" s="3">
        <f>OF!D58</f>
        <v>0.10751719600345</v>
      </c>
      <c r="E210">
        <v>209</v>
      </c>
      <c r="F210">
        <v>213.88</v>
      </c>
      <c r="G210">
        <v>270</v>
      </c>
      <c r="H210">
        <f>F210-E210</f>
        <v>4.8799999999999955</v>
      </c>
      <c r="I210">
        <f>G210-E210</f>
        <v>61</v>
      </c>
    </row>
    <row r="211" spans="1:9">
      <c r="A211" t="str">
        <f>OF!A59</f>
        <v>Jayson Werth</v>
      </c>
      <c r="B211" t="str">
        <f>OF!B59</f>
        <v>OF</v>
      </c>
      <c r="C211">
        <f>OF!C59</f>
        <v>268.68000000000006</v>
      </c>
      <c r="D211" s="3">
        <f>OF!D59</f>
        <v>0.10710287154871767</v>
      </c>
      <c r="E211">
        <v>210</v>
      </c>
      <c r="F211">
        <v>198.09</v>
      </c>
      <c r="G211">
        <v>236</v>
      </c>
      <c r="H211">
        <f>F211-E211</f>
        <v>-11.909999999999997</v>
      </c>
      <c r="I211">
        <f>G211-E211</f>
        <v>26</v>
      </c>
    </row>
    <row r="212" spans="1:9">
      <c r="A212" t="str">
        <f>RP!A27</f>
        <v>Jake McGee</v>
      </c>
      <c r="B212" t="str">
        <f>RP!B27</f>
        <v>RP</v>
      </c>
      <c r="C212">
        <f>RP!C27</f>
        <v>250.37999999999994</v>
      </c>
      <c r="D212" s="3">
        <f>RP!D27</f>
        <v>9.7220519114978421E-2</v>
      </c>
      <c r="E212">
        <v>211</v>
      </c>
      <c r="F212">
        <v>222.63</v>
      </c>
      <c r="G212">
        <v>296</v>
      </c>
      <c r="H212">
        <f>F212-E212</f>
        <v>11.629999999999995</v>
      </c>
      <c r="I212">
        <f>G212-E212</f>
        <v>85</v>
      </c>
    </row>
    <row r="213" spans="1:9">
      <c r="A213" t="str">
        <f>SP!A58</f>
        <v>Phil Hughes</v>
      </c>
      <c r="B213" t="str">
        <f>SP!B58</f>
        <v>SP</v>
      </c>
      <c r="C213">
        <f>SP!C58</f>
        <v>356.18000000000006</v>
      </c>
      <c r="D213" s="3">
        <f>SP!D58</f>
        <v>8.852888365020295E-2</v>
      </c>
      <c r="E213">
        <v>212</v>
      </c>
      <c r="F213">
        <v>184.34</v>
      </c>
      <c r="G213">
        <v>203</v>
      </c>
      <c r="H213">
        <f>F213-E213</f>
        <v>-27.659999999999997</v>
      </c>
      <c r="I213">
        <f>G213-E213</f>
        <v>-9</v>
      </c>
    </row>
    <row r="214" spans="1:9">
      <c r="A214" t="str">
        <f>SP!A59</f>
        <v>Mike Fiers</v>
      </c>
      <c r="B214" t="str">
        <f>SP!B59</f>
        <v>SP</v>
      </c>
      <c r="C214">
        <f>SP!C59</f>
        <v>355.00999999999993</v>
      </c>
      <c r="D214" s="3">
        <f>SP!D59</f>
        <v>7.4082747824436135E-2</v>
      </c>
      <c r="E214">
        <v>213</v>
      </c>
      <c r="F214">
        <v>197.87</v>
      </c>
      <c r="G214">
        <v>235</v>
      </c>
      <c r="H214">
        <f>F214-E214</f>
        <v>-15.129999999999995</v>
      </c>
      <c r="I214">
        <f>G214-E214</f>
        <v>22</v>
      </c>
    </row>
    <row r="215" spans="1:9">
      <c r="A215" t="str">
        <f>SP!A60</f>
        <v>Marco Estrada</v>
      </c>
      <c r="B215" t="str">
        <f>SP!B60</f>
        <v>SP,RP</v>
      </c>
      <c r="C215">
        <f>SP!C60</f>
        <v>354.73</v>
      </c>
      <c r="D215" s="3">
        <f>SP!D60</f>
        <v>7.0625552925963397E-2</v>
      </c>
      <c r="E215">
        <v>214</v>
      </c>
      <c r="F215">
        <v>163.88</v>
      </c>
      <c r="G215">
        <v>170</v>
      </c>
      <c r="H215">
        <f>F215-E215</f>
        <v>-50.120000000000005</v>
      </c>
      <c r="I215">
        <f>G215-E215</f>
        <v>-44</v>
      </c>
    </row>
    <row r="216" spans="1:9">
      <c r="A216" t="str">
        <f>SP!A61</f>
        <v>Anthony DeSclafani</v>
      </c>
      <c r="B216" t="str">
        <f>SP!B61</f>
        <v>SP</v>
      </c>
      <c r="C216">
        <f>SP!C61</f>
        <v>353.67999999999984</v>
      </c>
      <c r="D216" s="3">
        <f>SP!D61</f>
        <v>5.7661072056684581E-2</v>
      </c>
      <c r="E216">
        <v>215</v>
      </c>
      <c r="F216">
        <v>210.73</v>
      </c>
      <c r="G216">
        <v>267</v>
      </c>
      <c r="H216">
        <f>F216-E216</f>
        <v>-4.2700000000000102</v>
      </c>
      <c r="I216">
        <f>G216-E216</f>
        <v>52</v>
      </c>
    </row>
    <row r="217" spans="1:9">
      <c r="A217" t="str">
        <f>'C'!A14</f>
        <v>Wilson Ramos</v>
      </c>
      <c r="B217" t="str">
        <f>'C'!B14</f>
        <v>C</v>
      </c>
      <c r="C217">
        <f>'C'!C14</f>
        <v>210.91000000000003</v>
      </c>
      <c r="D217" s="3">
        <f>'C'!D14</f>
        <v>5.5773994327867338E-2</v>
      </c>
      <c r="E217">
        <v>216</v>
      </c>
      <c r="F217">
        <v>237.13</v>
      </c>
      <c r="G217">
        <v>321</v>
      </c>
      <c r="H217">
        <f>F217-E217</f>
        <v>21.129999999999995</v>
      </c>
      <c r="I217">
        <f>G217-E217</f>
        <v>105</v>
      </c>
    </row>
    <row r="218" spans="1:9">
      <c r="A218" t="str">
        <f>RP!A28</f>
        <v>Drew Storen</v>
      </c>
      <c r="B218" t="str">
        <f>RP!B28</f>
        <v>RP</v>
      </c>
      <c r="C218">
        <f>RP!C28</f>
        <v>247.76999999999998</v>
      </c>
      <c r="D218" s="3">
        <f>RP!D28</f>
        <v>3.4099734316447528E-2</v>
      </c>
      <c r="E218">
        <v>217</v>
      </c>
      <c r="F218">
        <v>199.43</v>
      </c>
      <c r="G218">
        <v>240</v>
      </c>
      <c r="H218">
        <f>F218-E218</f>
        <v>-17.569999999999993</v>
      </c>
      <c r="I218">
        <f>G218-E218</f>
        <v>23</v>
      </c>
    </row>
    <row r="219" spans="1:9">
      <c r="A219" t="str">
        <f>SP!A62</f>
        <v>Jason Hammel</v>
      </c>
      <c r="B219" t="str">
        <f>SP!B62</f>
        <v>SP</v>
      </c>
      <c r="C219">
        <f>SP!C62</f>
        <v>351.45</v>
      </c>
      <c r="D219" s="3">
        <f>SP!D62</f>
        <v>3.0126984115270483E-2</v>
      </c>
      <c r="E219">
        <v>218</v>
      </c>
      <c r="F219">
        <v>209.07</v>
      </c>
      <c r="G219">
        <v>260</v>
      </c>
      <c r="H219">
        <f>F219-E219</f>
        <v>-8.9300000000000068</v>
      </c>
      <c r="I219">
        <f>G219-E219</f>
        <v>42</v>
      </c>
    </row>
    <row r="220" spans="1:9">
      <c r="A220" t="str">
        <f>OF!A60</f>
        <v>Mark Trumbo</v>
      </c>
      <c r="B220" t="str">
        <f>OF!B60</f>
        <v>OF</v>
      </c>
      <c r="C220">
        <f>OF!C60</f>
        <v>263.91000000000003</v>
      </c>
      <c r="D220" s="3">
        <f>OF!D60</f>
        <v>8.2864890946778846E-3</v>
      </c>
      <c r="E220">
        <v>219</v>
      </c>
      <c r="F220">
        <v>172.37</v>
      </c>
      <c r="G220">
        <v>183</v>
      </c>
      <c r="H220">
        <f>F220-E220</f>
        <v>-46.629999999999995</v>
      </c>
      <c r="I220">
        <f>G220-E220</f>
        <v>-36</v>
      </c>
    </row>
    <row r="221" spans="1:9">
      <c r="A221" t="str">
        <f>SS!A14</f>
        <v>Marcus Semien</v>
      </c>
      <c r="B221" t="str">
        <f>SS!B14</f>
        <v>SS</v>
      </c>
      <c r="C221">
        <f>SS!C14</f>
        <v>267.53999999999996</v>
      </c>
      <c r="D221" s="3">
        <f>SS!D14</f>
        <v>1.7763568394002505E-15</v>
      </c>
      <c r="E221">
        <v>220</v>
      </c>
      <c r="F221">
        <v>230.69</v>
      </c>
      <c r="G221">
        <v>312</v>
      </c>
      <c r="H221">
        <f>F221-E221</f>
        <v>10.689999999999998</v>
      </c>
      <c r="I221">
        <f>G221-E221</f>
        <v>92</v>
      </c>
    </row>
    <row r="222" spans="1:9">
      <c r="A222" t="str">
        <f>SS!A15</f>
        <v>Jose Reyes</v>
      </c>
      <c r="B222" t="str">
        <f>SS!B15</f>
        <v>SS</v>
      </c>
      <c r="C222">
        <f>SS!C15</f>
        <v>267.53999999999991</v>
      </c>
      <c r="D222" s="3">
        <f>SS!D15</f>
        <v>0</v>
      </c>
      <c r="E222">
        <v>225</v>
      </c>
      <c r="F222">
        <v>147.84</v>
      </c>
      <c r="G222">
        <v>151</v>
      </c>
      <c r="H222">
        <f>F222-E222</f>
        <v>-77.16</v>
      </c>
      <c r="I222">
        <f>G222-E222</f>
        <v>-74</v>
      </c>
    </row>
    <row r="223" spans="1:9">
      <c r="A223" t="str">
        <f>'2B'!A15</f>
        <v>Kolten Wong</v>
      </c>
      <c r="B223" t="str">
        <f>'2B'!B15</f>
        <v>2B</v>
      </c>
      <c r="C223">
        <f>'2B'!C15</f>
        <v>289.94999999999993</v>
      </c>
      <c r="D223" s="3">
        <f>'2B'!D15</f>
        <v>0</v>
      </c>
      <c r="E223">
        <v>223</v>
      </c>
      <c r="F223">
        <v>178.11</v>
      </c>
      <c r="G223">
        <v>191</v>
      </c>
      <c r="H223">
        <f>F223-E223</f>
        <v>-44.889999999999986</v>
      </c>
      <c r="I223">
        <f>G223-E223</f>
        <v>-32</v>
      </c>
    </row>
    <row r="224" spans="1:9">
      <c r="A224" t="str">
        <f>'1B'!A21</f>
        <v>Brandon Belt</v>
      </c>
      <c r="B224" t="str">
        <f>'1B'!B21</f>
        <v>1B</v>
      </c>
      <c r="C224">
        <f>'1B'!C21</f>
        <v>275.77</v>
      </c>
      <c r="D224" s="3">
        <f>'1B'!D21</f>
        <v>0</v>
      </c>
      <c r="E224">
        <v>222</v>
      </c>
      <c r="F224">
        <v>161.46</v>
      </c>
      <c r="G224">
        <v>167</v>
      </c>
      <c r="H224">
        <f>F224-E224</f>
        <v>-60.539999999999992</v>
      </c>
      <c r="I224">
        <f>G224-E224</f>
        <v>-55</v>
      </c>
    </row>
    <row r="225" spans="1:9">
      <c r="A225" t="str">
        <f>'C'!A15</f>
        <v>Yan Gomes</v>
      </c>
      <c r="B225" t="str">
        <f>'C'!B15</f>
        <v>C</v>
      </c>
      <c r="C225">
        <f>'C'!C15</f>
        <v>208.04999999999995</v>
      </c>
      <c r="D225" s="3">
        <f>'C'!D15</f>
        <v>0</v>
      </c>
      <c r="E225">
        <v>221</v>
      </c>
      <c r="F225">
        <v>170.05</v>
      </c>
      <c r="G225">
        <v>180</v>
      </c>
      <c r="H225">
        <f>F225-E225</f>
        <v>-50.949999999999989</v>
      </c>
      <c r="I225">
        <f>G225-E225</f>
        <v>-41</v>
      </c>
    </row>
    <row r="226" spans="1:9">
      <c r="A226" t="str">
        <f>SP!A63</f>
        <v>Kyle Gibson</v>
      </c>
      <c r="B226" t="str">
        <f>SP!B63</f>
        <v>SP</v>
      </c>
      <c r="C226">
        <f>SP!C63</f>
        <v>349.01000000000005</v>
      </c>
      <c r="D226" s="3">
        <f>SP!D63</f>
        <v>0</v>
      </c>
      <c r="E226">
        <v>227</v>
      </c>
      <c r="F226">
        <v>217.26</v>
      </c>
      <c r="G226">
        <v>280</v>
      </c>
      <c r="H226">
        <f>F226-E226</f>
        <v>-9.7400000000000091</v>
      </c>
      <c r="I226">
        <f>G226-E226</f>
        <v>53</v>
      </c>
    </row>
    <row r="227" spans="1:9">
      <c r="A227" t="str">
        <f>RP!A29</f>
        <v>Fernando Rodney</v>
      </c>
      <c r="B227" t="str">
        <f>RP!B29</f>
        <v>RP</v>
      </c>
      <c r="C227">
        <f>RP!C29</f>
        <v>246.36</v>
      </c>
      <c r="D227" s="3">
        <f>RP!D29</f>
        <v>0</v>
      </c>
      <c r="E227">
        <v>228</v>
      </c>
      <c r="F227">
        <v>217.77</v>
      </c>
      <c r="G227">
        <v>281</v>
      </c>
      <c r="H227">
        <f>F227-E227</f>
        <v>-10.22999999999999</v>
      </c>
      <c r="I227">
        <f>G227-E227</f>
        <v>53</v>
      </c>
    </row>
    <row r="228" spans="1:9">
      <c r="A228" t="str">
        <f>OF!A61</f>
        <v>Corey Dickerson</v>
      </c>
      <c r="B228" t="str">
        <f>OF!B61</f>
        <v>OF</v>
      </c>
      <c r="C228">
        <f>OF!C61</f>
        <v>263.51000000000005</v>
      </c>
      <c r="D228" s="3">
        <f>OF!D61</f>
        <v>0</v>
      </c>
      <c r="E228">
        <v>226</v>
      </c>
      <c r="F228">
        <v>153.85</v>
      </c>
      <c r="G228">
        <v>160</v>
      </c>
      <c r="H228">
        <f>F228-E228</f>
        <v>-72.150000000000006</v>
      </c>
      <c r="I228">
        <f>G228-E228</f>
        <v>-66</v>
      </c>
    </row>
    <row r="229" spans="1:9">
      <c r="A229" t="str">
        <f>'3B'!A17</f>
        <v>Pablo Sandoval</v>
      </c>
      <c r="B229" t="str">
        <f>'3B'!B17</f>
        <v>3B</v>
      </c>
      <c r="C229">
        <f>'3B'!C17</f>
        <v>286.54999999999984</v>
      </c>
      <c r="D229" s="3">
        <f>'3B'!D17</f>
        <v>0</v>
      </c>
      <c r="E229">
        <v>224</v>
      </c>
      <c r="F229">
        <v>236.97</v>
      </c>
      <c r="G229">
        <v>320</v>
      </c>
      <c r="H229">
        <f>F229-E229</f>
        <v>12.969999999999999</v>
      </c>
      <c r="I229">
        <f>G229-E229</f>
        <v>96</v>
      </c>
    </row>
    <row r="230" spans="1:9">
      <c r="A230" t="str">
        <f>SP!A64</f>
        <v>Andrew Cashner</v>
      </c>
      <c r="B230" t="str">
        <f>SP!B64</f>
        <v>SP</v>
      </c>
      <c r="C230">
        <f>SP!C64</f>
        <v>348.6699999999999</v>
      </c>
      <c r="D230" s="3">
        <f>SP!D64</f>
        <v>-4.1980223767199565E-3</v>
      </c>
      <c r="E230">
        <v>229</v>
      </c>
      <c r="F230">
        <v>214.39</v>
      </c>
      <c r="G230">
        <v>271</v>
      </c>
      <c r="H230">
        <f>F230-E230</f>
        <v>-14.610000000000014</v>
      </c>
      <c r="I230">
        <f>G230-E230</f>
        <v>42</v>
      </c>
    </row>
    <row r="231" spans="1:9">
      <c r="A231" t="str">
        <f>SP!A65</f>
        <v>Ubaldo Jimenez</v>
      </c>
      <c r="B231" t="str">
        <f>SP!B65</f>
        <v>SP</v>
      </c>
      <c r="C231">
        <f>SP!C65</f>
        <v>348.26</v>
      </c>
      <c r="D231" s="3">
        <f>SP!D65</f>
        <v>-9.2603434780553773E-3</v>
      </c>
      <c r="E231">
        <v>230</v>
      </c>
      <c r="F231">
        <v>219.24</v>
      </c>
      <c r="G231">
        <v>284</v>
      </c>
      <c r="H231">
        <f>F231-E231</f>
        <v>-10.759999999999991</v>
      </c>
      <c r="I231">
        <f>G231-E231</f>
        <v>54</v>
      </c>
    </row>
    <row r="232" spans="1:9">
      <c r="A232" t="str">
        <f>OF!A62</f>
        <v>Torii Hunter</v>
      </c>
      <c r="B232" t="str">
        <f>OF!B62</f>
        <v>OF</v>
      </c>
      <c r="C232">
        <f>OF!C62</f>
        <v>262.51</v>
      </c>
      <c r="D232" s="3">
        <f>OF!D62</f>
        <v>-2.0716222736697043E-2</v>
      </c>
      <c r="E232">
        <v>231</v>
      </c>
      <c r="F232">
        <v>300</v>
      </c>
      <c r="G232">
        <v>344</v>
      </c>
      <c r="H232">
        <f>F232-E232</f>
        <v>69</v>
      </c>
      <c r="I232">
        <f>G232-E232</f>
        <v>113</v>
      </c>
    </row>
    <row r="233" spans="1:9">
      <c r="A233" t="str">
        <f>SP!A66</f>
        <v>Anibal Sanchez</v>
      </c>
      <c r="B233" t="str">
        <f>SP!B66</f>
        <v>SP</v>
      </c>
      <c r="C233">
        <f>SP!C66</f>
        <v>347.20999999999992</v>
      </c>
      <c r="D233" s="3">
        <f>SP!D66</f>
        <v>-2.2224824347332861E-2</v>
      </c>
      <c r="E233">
        <v>232</v>
      </c>
      <c r="F233">
        <v>206.93</v>
      </c>
      <c r="G233">
        <v>254</v>
      </c>
      <c r="H233">
        <f>F233-E233</f>
        <v>-25.069999999999993</v>
      </c>
      <c r="I233">
        <f>G233-E233</f>
        <v>22</v>
      </c>
    </row>
    <row r="234" spans="1:9">
      <c r="A234" t="str">
        <f>'1B'!A22</f>
        <v>Billy Butler</v>
      </c>
      <c r="B234" t="str">
        <f>'1B'!B22</f>
        <v>1B</v>
      </c>
      <c r="C234">
        <f>'1B'!C22</f>
        <v>274.02999999999997</v>
      </c>
      <c r="D234" s="3">
        <f>'1B'!D22</f>
        <v>-2.9407964752791393E-2</v>
      </c>
      <c r="E234">
        <v>233</v>
      </c>
      <c r="F234">
        <v>300</v>
      </c>
      <c r="G234">
        <v>345</v>
      </c>
      <c r="H234">
        <f>F234-E234</f>
        <v>67</v>
      </c>
      <c r="I234">
        <f>G234-E234</f>
        <v>112</v>
      </c>
    </row>
    <row r="235" spans="1:9">
      <c r="A235" t="str">
        <f>SP!A67</f>
        <v>Jimmy Nelson</v>
      </c>
      <c r="B235" t="str">
        <f>SP!B67</f>
        <v>SP</v>
      </c>
      <c r="C235">
        <f>SP!C67</f>
        <v>345.81000000000017</v>
      </c>
      <c r="D235" s="3">
        <f>SP!D67</f>
        <v>-3.9510798839698547E-2</v>
      </c>
      <c r="E235">
        <v>234</v>
      </c>
      <c r="F235">
        <v>220</v>
      </c>
      <c r="G235">
        <v>287</v>
      </c>
      <c r="H235">
        <f>F235-E235</f>
        <v>-14</v>
      </c>
      <c r="I235">
        <f>G235-E235</f>
        <v>53</v>
      </c>
    </row>
    <row r="236" spans="1:9">
      <c r="A236" t="str">
        <f>RP!A30</f>
        <v>Steve Cishek</v>
      </c>
      <c r="B236" t="str">
        <f>RP!B30</f>
        <v>RP</v>
      </c>
      <c r="C236">
        <f>RP!C30</f>
        <v>244.48000000000002</v>
      </c>
      <c r="D236" s="3">
        <f>RP!D30</f>
        <v>-4.5466312421930777E-2</v>
      </c>
      <c r="E236">
        <v>235</v>
      </c>
      <c r="F236">
        <v>203.06</v>
      </c>
      <c r="G236">
        <v>245</v>
      </c>
      <c r="H236">
        <f>F236-E236</f>
        <v>-31.939999999999998</v>
      </c>
      <c r="I236">
        <f>G236-E236</f>
        <v>10</v>
      </c>
    </row>
    <row r="237" spans="1:9">
      <c r="A237" t="str">
        <f>'2B'!A16</f>
        <v>DJ LeMahieu</v>
      </c>
      <c r="B237" t="str">
        <f>'2B'!B16</f>
        <v>2B</v>
      </c>
      <c r="C237">
        <f>'2B'!C16</f>
        <v>287.64999999999998</v>
      </c>
      <c r="D237" s="3">
        <f>'2B'!D16</f>
        <v>-6.4931128286920714E-2</v>
      </c>
      <c r="E237">
        <v>236</v>
      </c>
      <c r="F237">
        <v>193.35</v>
      </c>
      <c r="G237">
        <v>230</v>
      </c>
      <c r="H237">
        <f>F237-E237</f>
        <v>-42.650000000000006</v>
      </c>
      <c r="I237">
        <f>G237-E237</f>
        <v>-6</v>
      </c>
    </row>
    <row r="238" spans="1:9">
      <c r="A238" t="str">
        <f>'C'!A16</f>
        <v>Matt Wieters</v>
      </c>
      <c r="B238" t="str">
        <f>'C'!B16</f>
        <v>C</v>
      </c>
      <c r="C238">
        <f>'C'!C16</f>
        <v>204.53000000000009</v>
      </c>
      <c r="D238" s="3">
        <f>'C'!D16</f>
        <v>-6.8644916095832231E-2</v>
      </c>
      <c r="E238">
        <v>237</v>
      </c>
      <c r="F238">
        <v>190.33</v>
      </c>
      <c r="G238">
        <v>219</v>
      </c>
      <c r="H238">
        <f>F238-E238</f>
        <v>-46.669999999999987</v>
      </c>
      <c r="I238">
        <f>G238-E238</f>
        <v>-18</v>
      </c>
    </row>
    <row r="239" spans="1:9">
      <c r="A239" t="str">
        <f>'3B'!A18</f>
        <v>Yangervis Solarte</v>
      </c>
      <c r="B239" t="str">
        <f>'3B'!B18</f>
        <v>3B</v>
      </c>
      <c r="C239">
        <f>'3B'!C18</f>
        <v>282.61</v>
      </c>
      <c r="D239" s="3">
        <f>'3B'!D18</f>
        <v>-7.4994311268000713E-2</v>
      </c>
      <c r="E239">
        <v>238</v>
      </c>
      <c r="F239">
        <v>209.69</v>
      </c>
      <c r="G239">
        <v>265</v>
      </c>
      <c r="H239">
        <f>F239-E239</f>
        <v>-28.310000000000002</v>
      </c>
      <c r="I239">
        <f>G239-E239</f>
        <v>27</v>
      </c>
    </row>
    <row r="240" spans="1:9">
      <c r="A240" t="str">
        <f>'C'!A17</f>
        <v>Jake Fox</v>
      </c>
      <c r="B240" t="str">
        <f>'C'!B17</f>
        <v>C</v>
      </c>
      <c r="C240">
        <f>'C'!C17</f>
        <v>204</v>
      </c>
      <c r="D240" s="3">
        <f>'C'!D17</f>
        <v>-7.8980656303445418E-2</v>
      </c>
      <c r="E240">
        <v>239</v>
      </c>
      <c r="F240">
        <v>300</v>
      </c>
      <c r="G240">
        <v>346</v>
      </c>
      <c r="H240">
        <f>F240-E240</f>
        <v>61</v>
      </c>
      <c r="I240">
        <f>G240-E240</f>
        <v>107</v>
      </c>
    </row>
    <row r="241" spans="1:9">
      <c r="A241" t="str">
        <f>'2B'!A17</f>
        <v>Brandon Phillips</v>
      </c>
      <c r="B241" t="str">
        <f>'2B'!B17</f>
        <v>2B</v>
      </c>
      <c r="C241">
        <f>'2B'!C17</f>
        <v>286.93999999999994</v>
      </c>
      <c r="D241" s="3">
        <f>'2B'!D17</f>
        <v>-8.4975085279841212E-2</v>
      </c>
      <c r="E241">
        <v>240</v>
      </c>
      <c r="F241">
        <v>190</v>
      </c>
      <c r="G241">
        <v>216</v>
      </c>
      <c r="H241">
        <f>F241-E241</f>
        <v>-50</v>
      </c>
      <c r="I241">
        <f>G241-E241</f>
        <v>-24</v>
      </c>
    </row>
    <row r="242" spans="1:9">
      <c r="A242" t="str">
        <f>SP!A68</f>
        <v>Trevor Bauer</v>
      </c>
      <c r="B242" t="str">
        <f>SP!B68</f>
        <v>SP</v>
      </c>
      <c r="C242">
        <f>SP!C68</f>
        <v>341.9</v>
      </c>
      <c r="D242" s="3">
        <f>SP!D68</f>
        <v>-8.7788056171959283E-2</v>
      </c>
      <c r="E242">
        <v>241</v>
      </c>
      <c r="F242">
        <v>209.35</v>
      </c>
      <c r="G242">
        <v>263</v>
      </c>
      <c r="H242">
        <f>F242-E242</f>
        <v>-31.650000000000006</v>
      </c>
      <c r="I242">
        <f>G242-E242</f>
        <v>22</v>
      </c>
    </row>
    <row r="243" spans="1:9">
      <c r="A243" t="str">
        <f>SS!A16</f>
        <v>Didi Gregorius</v>
      </c>
      <c r="B243" t="str">
        <f>SS!B16</f>
        <v>SS</v>
      </c>
      <c r="C243">
        <f>SS!C16</f>
        <v>264.67</v>
      </c>
      <c r="D243" s="3">
        <f>SS!D16</f>
        <v>-9.0809201865066913E-2</v>
      </c>
      <c r="E243">
        <v>242</v>
      </c>
      <c r="F243">
        <v>253.8</v>
      </c>
      <c r="G243">
        <v>334</v>
      </c>
      <c r="H243">
        <f>F243-E243</f>
        <v>11.800000000000011</v>
      </c>
      <c r="I243">
        <f>G243-E243</f>
        <v>92</v>
      </c>
    </row>
    <row r="244" spans="1:9">
      <c r="A244" t="str">
        <f>'1B'!A23</f>
        <v>Justin Bour</v>
      </c>
      <c r="B244" t="str">
        <f>'1B'!B23</f>
        <v>1B</v>
      </c>
      <c r="C244">
        <f>'1B'!C23</f>
        <v>270.07999999999993</v>
      </c>
      <c r="D244" s="3">
        <f>'1B'!D23</f>
        <v>-9.6167424967462001E-2</v>
      </c>
      <c r="E244">
        <v>243</v>
      </c>
      <c r="F244">
        <v>236.47</v>
      </c>
      <c r="G244">
        <v>318</v>
      </c>
      <c r="H244">
        <f>F244-E244</f>
        <v>-6.5300000000000011</v>
      </c>
      <c r="I244">
        <f>G244-E244</f>
        <v>75</v>
      </c>
    </row>
    <row r="245" spans="1:9">
      <c r="A245" t="str">
        <f>'C'!A18</f>
        <v>Francisco Cervelli</v>
      </c>
      <c r="B245" t="str">
        <f>'C'!B18</f>
        <v>C</v>
      </c>
      <c r="C245">
        <f>'C'!C18</f>
        <v>203.10000000000002</v>
      </c>
      <c r="D245" s="3">
        <f>'C'!D18</f>
        <v>-9.65319132597664E-2</v>
      </c>
      <c r="E245">
        <v>244</v>
      </c>
      <c r="F245">
        <v>205.25</v>
      </c>
      <c r="G245">
        <v>251</v>
      </c>
      <c r="H245">
        <f>F245-E245</f>
        <v>-38.75</v>
      </c>
      <c r="I245">
        <f>G245-E245</f>
        <v>7</v>
      </c>
    </row>
    <row r="246" spans="1:9">
      <c r="A246" t="str">
        <f>SP!A69</f>
        <v>Raisel Iglesias</v>
      </c>
      <c r="B246" t="str">
        <f>SP!B69</f>
        <v>SP</v>
      </c>
      <c r="C246">
        <f>SP!C69</f>
        <v>340.72</v>
      </c>
      <c r="D246" s="3">
        <f>SP!D69</f>
        <v>-0.10235766324409812</v>
      </c>
      <c r="E246">
        <v>245</v>
      </c>
      <c r="F246">
        <v>155.88</v>
      </c>
      <c r="G246">
        <v>164</v>
      </c>
      <c r="H246">
        <f>F246-E246</f>
        <v>-89.12</v>
      </c>
      <c r="I246">
        <f>G246-E246</f>
        <v>-81</v>
      </c>
    </row>
    <row r="247" spans="1:9">
      <c r="A247" t="str">
        <f>SP!A70</f>
        <v>Carlos Rodon</v>
      </c>
      <c r="B247" t="str">
        <f>SP!B70</f>
        <v>SP</v>
      </c>
      <c r="C247">
        <f>SP!C70</f>
        <v>340.56999999999982</v>
      </c>
      <c r="D247" s="3">
        <f>SP!D70</f>
        <v>-0.1042097319397115</v>
      </c>
      <c r="E247">
        <v>246</v>
      </c>
      <c r="F247">
        <v>136.62</v>
      </c>
      <c r="G247">
        <v>139</v>
      </c>
      <c r="H247">
        <f>F247-E247</f>
        <v>-109.38</v>
      </c>
      <c r="I247">
        <f>G247-E247</f>
        <v>-107</v>
      </c>
    </row>
    <row r="248" spans="1:9">
      <c r="A248" t="str">
        <f>SP!A71</f>
        <v>Alex Wood</v>
      </c>
      <c r="B248" t="str">
        <f>SP!B71</f>
        <v>SP</v>
      </c>
      <c r="C248">
        <f>SP!C71</f>
        <v>340.04000000000008</v>
      </c>
      <c r="D248" s="3">
        <f>SP!D71</f>
        <v>-0.11075370799753381</v>
      </c>
      <c r="E248">
        <v>247</v>
      </c>
      <c r="F248">
        <v>219.97</v>
      </c>
      <c r="G248">
        <v>286</v>
      </c>
      <c r="H248">
        <f>F248-E248</f>
        <v>-27.03</v>
      </c>
      <c r="I248">
        <f>G248-E248</f>
        <v>39</v>
      </c>
    </row>
    <row r="249" spans="1:9">
      <c r="A249" t="str">
        <f>SP!A72</f>
        <v>Chris Tillman</v>
      </c>
      <c r="B249" t="str">
        <f>SP!B72</f>
        <v>SP</v>
      </c>
      <c r="C249">
        <f>SP!C72</f>
        <v>339.10000000000014</v>
      </c>
      <c r="D249" s="3">
        <f>SP!D72</f>
        <v>-0.12236000515669487</v>
      </c>
      <c r="E249">
        <v>248</v>
      </c>
      <c r="F249">
        <v>218.23</v>
      </c>
      <c r="G249">
        <v>283</v>
      </c>
      <c r="H249">
        <f>F249-E249</f>
        <v>-29.77000000000001</v>
      </c>
      <c r="I249">
        <f>G249-E249</f>
        <v>35</v>
      </c>
    </row>
    <row r="250" spans="1:9">
      <c r="A250" t="str">
        <f>OF!A63</f>
        <v>Marcell Ozuna</v>
      </c>
      <c r="B250" t="str">
        <f>OF!B63</f>
        <v>OF</v>
      </c>
      <c r="C250">
        <f>OF!C63</f>
        <v>256.65999999999997</v>
      </c>
      <c r="D250" s="3">
        <f>OF!D63</f>
        <v>-0.14190612574636807</v>
      </c>
      <c r="E250">
        <v>249</v>
      </c>
      <c r="F250">
        <v>207.55</v>
      </c>
      <c r="G250">
        <v>256</v>
      </c>
      <c r="H250">
        <f>F250-E250</f>
        <v>-41.449999999999989</v>
      </c>
      <c r="I250">
        <f>G250-E250</f>
        <v>7</v>
      </c>
    </row>
    <row r="251" spans="1:9">
      <c r="A251" t="str">
        <f>SS!A17</f>
        <v>Asdrubal Cabrera</v>
      </c>
      <c r="B251" t="str">
        <f>SS!B17</f>
        <v>SS</v>
      </c>
      <c r="C251">
        <f>SS!C17</f>
        <v>262.93</v>
      </c>
      <c r="D251" s="3">
        <f>SS!D17</f>
        <v>-0.14586425804807146</v>
      </c>
      <c r="E251">
        <v>250</v>
      </c>
      <c r="F251">
        <v>181.05</v>
      </c>
      <c r="G251">
        <v>195</v>
      </c>
      <c r="H251">
        <f>F251-E251</f>
        <v>-68.949999999999989</v>
      </c>
      <c r="I251">
        <f>G251-E251</f>
        <v>-55</v>
      </c>
    </row>
    <row r="252" spans="1:9">
      <c r="A252" t="str">
        <f>SP!A73</f>
        <v>Marcus Stroman</v>
      </c>
      <c r="B252" t="str">
        <f>SP!B73</f>
        <v>SP</v>
      </c>
      <c r="C252">
        <f>SP!C73</f>
        <v>336.41</v>
      </c>
      <c r="D252" s="3">
        <f>SP!D73</f>
        <v>-0.15557377043131915</v>
      </c>
      <c r="E252">
        <v>251</v>
      </c>
      <c r="F252">
        <v>102.23</v>
      </c>
      <c r="G252">
        <v>98</v>
      </c>
      <c r="H252">
        <f>F252-E252</f>
        <v>-148.76999999999998</v>
      </c>
      <c r="I252">
        <f>G252-E252</f>
        <v>-153</v>
      </c>
    </row>
    <row r="253" spans="1:9">
      <c r="A253" t="str">
        <f>SP!A74</f>
        <v>Clay Buchholz</v>
      </c>
      <c r="B253" t="str">
        <f>SP!B74</f>
        <v>SP</v>
      </c>
      <c r="C253">
        <f>SP!C74</f>
        <v>335.86</v>
      </c>
      <c r="D253" s="3">
        <f>SP!D74</f>
        <v>-0.1623646889818926</v>
      </c>
      <c r="E253">
        <v>252</v>
      </c>
      <c r="F253">
        <v>205.2</v>
      </c>
      <c r="G253">
        <v>250</v>
      </c>
      <c r="H253">
        <f>F253-E253</f>
        <v>-46.800000000000011</v>
      </c>
      <c r="I253">
        <f>G253-E253</f>
        <v>-2</v>
      </c>
    </row>
    <row r="254" spans="1:9">
      <c r="A254" t="str">
        <f>RP!A31</f>
        <v>Adam Warren</v>
      </c>
      <c r="B254" t="str">
        <f>RP!B31</f>
        <v>SP,RP</v>
      </c>
      <c r="C254">
        <f>RP!C31</f>
        <v>239.11000000000007</v>
      </c>
      <c r="D254" s="3">
        <f>RP!D31</f>
        <v>-0.17533551332925379</v>
      </c>
      <c r="E254">
        <v>253</v>
      </c>
      <c r="F254">
        <v>300</v>
      </c>
      <c r="G254">
        <v>347</v>
      </c>
      <c r="H254">
        <f>F254-E254</f>
        <v>47</v>
      </c>
      <c r="I254">
        <f>G254-E254</f>
        <v>94</v>
      </c>
    </row>
    <row r="255" spans="1:9">
      <c r="A255" t="str">
        <f>OF!A64</f>
        <v>Cedric Hunter</v>
      </c>
      <c r="B255" t="str">
        <f>OF!B64</f>
        <v>OF</v>
      </c>
      <c r="C255">
        <f>OF!C64</f>
        <v>255</v>
      </c>
      <c r="D255" s="3">
        <f>OF!D64</f>
        <v>-0.17629505548928237</v>
      </c>
      <c r="E255">
        <v>254</v>
      </c>
      <c r="F255">
        <v>300</v>
      </c>
      <c r="G255">
        <v>348</v>
      </c>
      <c r="H255">
        <f>F255-E255</f>
        <v>46</v>
      </c>
      <c r="I255">
        <f>G255-E255</f>
        <v>94</v>
      </c>
    </row>
    <row r="256" spans="1:9">
      <c r="A256" t="str">
        <f>'1B'!A24</f>
        <v>Byung-ho Park</v>
      </c>
      <c r="B256" t="str">
        <f>'1B'!B24</f>
        <v>1B</v>
      </c>
      <c r="C256">
        <f>'1B'!C24</f>
        <v>265.07000000000005</v>
      </c>
      <c r="D256" s="3">
        <f>'1B'!D24</f>
        <v>-0.18084208210049701</v>
      </c>
      <c r="E256">
        <v>255</v>
      </c>
      <c r="F256">
        <v>300</v>
      </c>
      <c r="G256">
        <v>349</v>
      </c>
      <c r="H256">
        <f>F256-E256</f>
        <v>45</v>
      </c>
      <c r="I256">
        <f>G256-E256</f>
        <v>94</v>
      </c>
    </row>
    <row r="257" spans="1:9">
      <c r="A257" t="str">
        <f>OF!A65</f>
        <v>Billy Hamilton</v>
      </c>
      <c r="B257" t="str">
        <f>OF!B65</f>
        <v>OF</v>
      </c>
      <c r="C257">
        <f>OF!C65</f>
        <v>254.18</v>
      </c>
      <c r="D257" s="3">
        <f>OF!D65</f>
        <v>-0.19328235813337291</v>
      </c>
      <c r="E257">
        <v>256</v>
      </c>
      <c r="F257">
        <v>168.79</v>
      </c>
      <c r="G257">
        <v>178</v>
      </c>
      <c r="H257">
        <f>F257-E257</f>
        <v>-87.210000000000008</v>
      </c>
      <c r="I257">
        <f>G257-E257</f>
        <v>-78</v>
      </c>
    </row>
    <row r="258" spans="1:9">
      <c r="A258" t="str">
        <f>RP!A32</f>
        <v>David Hernandez</v>
      </c>
      <c r="B258" t="str">
        <f>RP!B32</f>
        <v>RP</v>
      </c>
      <c r="C258">
        <f>RP!C32</f>
        <v>238.24</v>
      </c>
      <c r="D258" s="3">
        <f>RP!D32</f>
        <v>-0.19637577492876601</v>
      </c>
      <c r="E258">
        <v>257</v>
      </c>
      <c r="F258">
        <v>208.09</v>
      </c>
      <c r="G258">
        <v>259</v>
      </c>
      <c r="H258">
        <f>F258-E258</f>
        <v>-48.91</v>
      </c>
      <c r="I258">
        <f>G258-E258</f>
        <v>2</v>
      </c>
    </row>
    <row r="259" spans="1:9">
      <c r="A259" t="str">
        <f>SP!A75</f>
        <v>Hector Santiago</v>
      </c>
      <c r="B259" t="str">
        <f>SP!B75</f>
        <v>SP</v>
      </c>
      <c r="C259">
        <f>SP!C75</f>
        <v>332.78999999999991</v>
      </c>
      <c r="D259" s="3">
        <f>SP!D75</f>
        <v>-0.20027036161873113</v>
      </c>
      <c r="E259">
        <v>258</v>
      </c>
      <c r="F259">
        <v>251.34</v>
      </c>
      <c r="G259">
        <v>331</v>
      </c>
      <c r="H259">
        <f>F259-E259</f>
        <v>-6.6599999999999966</v>
      </c>
      <c r="I259">
        <f>G259-E259</f>
        <v>73</v>
      </c>
    </row>
    <row r="260" spans="1:9">
      <c r="A260" t="str">
        <f>'3B'!A19</f>
        <v>Yunel Escobar</v>
      </c>
      <c r="B260" t="str">
        <f>'3B'!B19</f>
        <v>3B</v>
      </c>
      <c r="C260">
        <f>'3B'!C19</f>
        <v>275.93</v>
      </c>
      <c r="D260" s="3">
        <f>'3B'!D19</f>
        <v>-0.20214202681882965</v>
      </c>
      <c r="E260">
        <v>259</v>
      </c>
      <c r="F260">
        <v>225.04</v>
      </c>
      <c r="G260">
        <v>300</v>
      </c>
      <c r="H260">
        <f>F260-E260</f>
        <v>-33.960000000000008</v>
      </c>
      <c r="I260">
        <f>G260-E260</f>
        <v>41</v>
      </c>
    </row>
    <row r="261" spans="1:9">
      <c r="A261" t="str">
        <f>SS!A18</f>
        <v>Brandon Crawford</v>
      </c>
      <c r="B261" t="str">
        <f>SS!B18</f>
        <v>SS</v>
      </c>
      <c r="C261">
        <f>SS!C18</f>
        <v>261.11000000000007</v>
      </c>
      <c r="D261" s="3">
        <f>SS!D18</f>
        <v>-0.20345058118201631</v>
      </c>
      <c r="E261">
        <v>260</v>
      </c>
      <c r="F261">
        <v>106.62</v>
      </c>
      <c r="G261">
        <v>102</v>
      </c>
      <c r="H261">
        <f>F261-E261</f>
        <v>-153.38</v>
      </c>
      <c r="I261">
        <f>G261-E261</f>
        <v>-158</v>
      </c>
    </row>
    <row r="262" spans="1:9">
      <c r="A262" t="str">
        <f>SP!A76</f>
        <v>J.A. Happ</v>
      </c>
      <c r="B262" t="str">
        <f>SP!B76</f>
        <v>SP</v>
      </c>
      <c r="C262">
        <f>SP!C76</f>
        <v>332.46</v>
      </c>
      <c r="D262" s="3">
        <f>SP!D76</f>
        <v>-0.2043449127490744</v>
      </c>
      <c r="E262">
        <v>261</v>
      </c>
      <c r="F262">
        <v>207.14</v>
      </c>
      <c r="G262">
        <v>255</v>
      </c>
      <c r="H262">
        <f>F262-E262</f>
        <v>-53.860000000000014</v>
      </c>
      <c r="I262">
        <f>G262-E262</f>
        <v>-6</v>
      </c>
    </row>
    <row r="263" spans="1:9">
      <c r="A263" t="str">
        <f>SP!A77</f>
        <v>Kevin Gausman</v>
      </c>
      <c r="B263" t="str">
        <f>SP!B77</f>
        <v>SP,RP</v>
      </c>
      <c r="C263">
        <f>SP!C77</f>
        <v>332.09999999999997</v>
      </c>
      <c r="D263" s="3">
        <f>SP!D77</f>
        <v>-0.20878987761854084</v>
      </c>
      <c r="E263">
        <v>262</v>
      </c>
      <c r="F263">
        <v>216.7</v>
      </c>
      <c r="G263">
        <v>276</v>
      </c>
      <c r="H263">
        <f>F263-E263</f>
        <v>-45.300000000000011</v>
      </c>
      <c r="I263">
        <f>G263-E263</f>
        <v>14</v>
      </c>
    </row>
    <row r="264" spans="1:9">
      <c r="A264" t="str">
        <f>SP!A78</f>
        <v>Aaron Nola</v>
      </c>
      <c r="B264" t="str">
        <f>SP!B78</f>
        <v>SP</v>
      </c>
      <c r="C264">
        <f>SP!C78</f>
        <v>331.87999999999988</v>
      </c>
      <c r="D264" s="3">
        <f>SP!D78</f>
        <v>-0.21150624503877125</v>
      </c>
      <c r="E264">
        <v>263</v>
      </c>
      <c r="F264">
        <v>185.38</v>
      </c>
      <c r="G264">
        <v>206</v>
      </c>
      <c r="H264">
        <f>F264-E264</f>
        <v>-77.62</v>
      </c>
      <c r="I264">
        <f>G264-E264</f>
        <v>-57</v>
      </c>
    </row>
    <row r="265" spans="1:9">
      <c r="A265" t="str">
        <f>SP!A79</f>
        <v>Nathan Eovaldi</v>
      </c>
      <c r="B265" t="str">
        <f>SP!B79</f>
        <v>SP</v>
      </c>
      <c r="C265">
        <f>SP!C79</f>
        <v>331.45999999999992</v>
      </c>
      <c r="D265" s="3">
        <f>SP!D79</f>
        <v>-0.21669203738648135</v>
      </c>
      <c r="E265">
        <v>264</v>
      </c>
      <c r="F265">
        <v>190.31</v>
      </c>
      <c r="G265">
        <v>218</v>
      </c>
      <c r="H265">
        <f>F265-E265</f>
        <v>-73.69</v>
      </c>
      <c r="I265">
        <f>G265-E265</f>
        <v>-46</v>
      </c>
    </row>
    <row r="266" spans="1:9">
      <c r="A266" t="str">
        <f>OF!A66</f>
        <v>Wil Myers</v>
      </c>
      <c r="B266" t="str">
        <f>OF!B66</f>
        <v>OF</v>
      </c>
      <c r="C266">
        <f>OF!C66</f>
        <v>252.60000000000002</v>
      </c>
      <c r="D266" s="3">
        <f>OF!D66</f>
        <v>-0.2260139900573519</v>
      </c>
      <c r="E266">
        <v>265</v>
      </c>
      <c r="F266">
        <v>198.19</v>
      </c>
      <c r="G266">
        <v>237</v>
      </c>
      <c r="H266">
        <f>F266-E266</f>
        <v>-66.81</v>
      </c>
      <c r="I266">
        <f>G266-E266</f>
        <v>-28</v>
      </c>
    </row>
    <row r="267" spans="1:9">
      <c r="A267" t="str">
        <f>RP!A33</f>
        <v>Nick Wittgren</v>
      </c>
      <c r="B267" t="str">
        <f>RP!B33</f>
        <v>RP</v>
      </c>
      <c r="C267">
        <f>RP!C33</f>
        <v>236.24999999999994</v>
      </c>
      <c r="D267" s="3">
        <f>RP!D33</f>
        <v>-0.2445023503115562</v>
      </c>
      <c r="E267">
        <v>266</v>
      </c>
      <c r="F267">
        <v>300</v>
      </c>
      <c r="G267">
        <v>350</v>
      </c>
      <c r="H267">
        <f>F267-E267</f>
        <v>34</v>
      </c>
      <c r="I267">
        <f>G267-E267</f>
        <v>84</v>
      </c>
    </row>
    <row r="268" spans="1:9">
      <c r="A268" t="str">
        <f>'2B'!A18</f>
        <v>Josh Harrison</v>
      </c>
      <c r="B268" t="str">
        <f>'2B'!B18</f>
        <v>2B</v>
      </c>
      <c r="C268">
        <f>'2B'!C18</f>
        <v>281.12</v>
      </c>
      <c r="D268" s="3">
        <f>'2B'!D18</f>
        <v>-0.24927907077109457</v>
      </c>
      <c r="E268">
        <v>267</v>
      </c>
      <c r="F268">
        <v>185.13</v>
      </c>
      <c r="G268">
        <v>205</v>
      </c>
      <c r="H268">
        <f>F268-E268</f>
        <v>-81.87</v>
      </c>
      <c r="I268">
        <f>G268-E268</f>
        <v>-62</v>
      </c>
    </row>
    <row r="269" spans="1:9">
      <c r="A269" t="str">
        <f>SP!A80</f>
        <v>Drew Smyly</v>
      </c>
      <c r="B269" t="str">
        <f>SP!B80</f>
        <v>SP</v>
      </c>
      <c r="C269">
        <f>SP!C80</f>
        <v>328.24</v>
      </c>
      <c r="D269" s="3">
        <f>SP!D80</f>
        <v>-0.25644977871892838</v>
      </c>
      <c r="E269">
        <v>268</v>
      </c>
      <c r="F269">
        <v>155.83000000000001</v>
      </c>
      <c r="G269">
        <v>163</v>
      </c>
      <c r="H269">
        <f>F269-E269</f>
        <v>-112.16999999999999</v>
      </c>
      <c r="I269">
        <f>G269-E269</f>
        <v>-105</v>
      </c>
    </row>
    <row r="270" spans="1:9">
      <c r="A270" t="str">
        <f>SP!A81</f>
        <v>Yovani Gallardo</v>
      </c>
      <c r="B270" t="str">
        <f>SP!B81</f>
        <v>SP</v>
      </c>
      <c r="C270">
        <f>SP!C81</f>
        <v>326.21999999999991</v>
      </c>
      <c r="D270" s="3">
        <f>SP!D81</f>
        <v>-0.28139097048649031</v>
      </c>
      <c r="E270">
        <v>269</v>
      </c>
      <c r="F270">
        <v>203.69</v>
      </c>
      <c r="G270">
        <v>247</v>
      </c>
      <c r="H270">
        <f>F270-E270</f>
        <v>-65.31</v>
      </c>
      <c r="I270">
        <f>G270-E270</f>
        <v>-22</v>
      </c>
    </row>
    <row r="271" spans="1:9">
      <c r="A271" t="str">
        <f>SP!A82</f>
        <v>Jorge de la Rosa</v>
      </c>
      <c r="B271" t="str">
        <f>SP!B82</f>
        <v>SP</v>
      </c>
      <c r="C271">
        <f>SP!C82</f>
        <v>326.15999999999997</v>
      </c>
      <c r="D271" s="3">
        <f>SP!D82</f>
        <v>-0.28213179796473398</v>
      </c>
      <c r="E271">
        <v>270</v>
      </c>
      <c r="F271">
        <v>300</v>
      </c>
      <c r="G271">
        <v>351</v>
      </c>
      <c r="H271">
        <f>F271-E271</f>
        <v>30</v>
      </c>
      <c r="I271">
        <f>G271-E271</f>
        <v>81</v>
      </c>
    </row>
    <row r="272" spans="1:9">
      <c r="A272" t="str">
        <f>SP!A83</f>
        <v>Steven Matz</v>
      </c>
      <c r="B272" t="str">
        <f>SP!B83</f>
        <v>SP</v>
      </c>
      <c r="C272">
        <f>SP!C83</f>
        <v>324.61999999999989</v>
      </c>
      <c r="D272" s="3">
        <f>SP!D83</f>
        <v>-0.30114636990634058</v>
      </c>
      <c r="E272">
        <v>271</v>
      </c>
      <c r="F272">
        <v>116.78</v>
      </c>
      <c r="G272">
        <v>114</v>
      </c>
      <c r="H272">
        <f>F272-E272</f>
        <v>-154.22</v>
      </c>
      <c r="I272">
        <f>G272-E272</f>
        <v>-157</v>
      </c>
    </row>
    <row r="273" spans="1:9">
      <c r="A273" t="str">
        <f>'C'!A19</f>
        <v>Miguel Montero</v>
      </c>
      <c r="B273" t="str">
        <f>'C'!B19</f>
        <v>C</v>
      </c>
      <c r="C273">
        <f>'C'!C19</f>
        <v>191.99999999999997</v>
      </c>
      <c r="D273" s="3">
        <f>'C'!D19</f>
        <v>-0.3129974157210651</v>
      </c>
      <c r="E273">
        <v>272</v>
      </c>
      <c r="F273">
        <v>222.02</v>
      </c>
      <c r="G273">
        <v>295</v>
      </c>
      <c r="H273">
        <f>F273-E273</f>
        <v>-49.97999999999999</v>
      </c>
      <c r="I273">
        <f>G273-E273</f>
        <v>23</v>
      </c>
    </row>
    <row r="274" spans="1:9">
      <c r="A274" t="str">
        <f>'1B'!A25</f>
        <v>Ryan Zimmerman</v>
      </c>
      <c r="B274" t="str">
        <f>'1B'!B25</f>
        <v>1B</v>
      </c>
      <c r="C274">
        <f>'1B'!C25</f>
        <v>256.72000000000008</v>
      </c>
      <c r="D274" s="3">
        <f>'1B'!D25</f>
        <v>-0.32196651065555826</v>
      </c>
      <c r="E274">
        <v>273</v>
      </c>
      <c r="F274">
        <v>190.41</v>
      </c>
      <c r="G274">
        <v>220</v>
      </c>
      <c r="H274">
        <f>F274-E274</f>
        <v>-82.59</v>
      </c>
      <c r="I274">
        <f>G274-E274</f>
        <v>-53</v>
      </c>
    </row>
    <row r="275" spans="1:9">
      <c r="A275" t="str">
        <f>RP!A34</f>
        <v>Sean Doolittle</v>
      </c>
      <c r="B275" t="str">
        <f>RP!B34</f>
        <v>RP</v>
      </c>
      <c r="C275">
        <f>RP!C34</f>
        <v>232.73000000000002</v>
      </c>
      <c r="D275" s="3">
        <f>RP!D34</f>
        <v>-0.32963076505899958</v>
      </c>
      <c r="E275">
        <v>274</v>
      </c>
      <c r="F275">
        <v>186.64</v>
      </c>
      <c r="G275">
        <v>211</v>
      </c>
      <c r="H275">
        <f>F275-E275</f>
        <v>-87.360000000000014</v>
      </c>
      <c r="I275">
        <f>G275-E275</f>
        <v>-63</v>
      </c>
    </row>
    <row r="276" spans="1:9">
      <c r="A276" t="str">
        <f>'C'!A20</f>
        <v>Kurt Suzuki</v>
      </c>
      <c r="B276" t="str">
        <f>'C'!B20</f>
        <v>C</v>
      </c>
      <c r="C276">
        <f>'C'!C20</f>
        <v>191.08999999999997</v>
      </c>
      <c r="D276" s="3">
        <f>'C'!D20</f>
        <v>-0.33074368664356779</v>
      </c>
      <c r="E276">
        <v>275</v>
      </c>
      <c r="F276">
        <v>253.61</v>
      </c>
      <c r="G276">
        <v>333</v>
      </c>
      <c r="H276">
        <f>F276-E276</f>
        <v>-21.389999999999986</v>
      </c>
      <c r="I276">
        <f>G276-E276</f>
        <v>58</v>
      </c>
    </row>
    <row r="277" spans="1:9">
      <c r="A277" t="str">
        <f>SP!A84</f>
        <v>Ervin Santana</v>
      </c>
      <c r="B277" t="str">
        <f>SP!B84</f>
        <v>SP</v>
      </c>
      <c r="C277">
        <f>SP!C84</f>
        <v>320.93999999999983</v>
      </c>
      <c r="D277" s="3">
        <f>SP!D84</f>
        <v>-0.34658378857199623</v>
      </c>
      <c r="E277">
        <v>276</v>
      </c>
      <c r="F277">
        <v>147.38</v>
      </c>
      <c r="G277">
        <v>148</v>
      </c>
      <c r="H277">
        <f>F277-E277</f>
        <v>-128.62</v>
      </c>
      <c r="I277">
        <f>G277-E277</f>
        <v>-128</v>
      </c>
    </row>
    <row r="278" spans="1:9">
      <c r="A278" t="str">
        <f>SP!A85</f>
        <v>Eduardo Rodriguez</v>
      </c>
      <c r="B278" t="str">
        <f>SP!B85</f>
        <v>SP</v>
      </c>
      <c r="C278">
        <f>SP!C85</f>
        <v>320.64</v>
      </c>
      <c r="D278" s="3">
        <f>SP!D85</f>
        <v>-0.35028792596321612</v>
      </c>
      <c r="E278">
        <v>277</v>
      </c>
      <c r="F278">
        <v>188.96</v>
      </c>
      <c r="G278">
        <v>213</v>
      </c>
      <c r="H278">
        <f>F278-E278</f>
        <v>-88.039999999999992</v>
      </c>
      <c r="I278">
        <f>G278-E278</f>
        <v>-64</v>
      </c>
    </row>
    <row r="279" spans="1:9">
      <c r="A279" t="str">
        <f>'2B'!A19</f>
        <v>Howie Kendrick</v>
      </c>
      <c r="B279" t="str">
        <f>'2B'!B19</f>
        <v>2B</v>
      </c>
      <c r="C279">
        <f>'2B'!C19</f>
        <v>276.89</v>
      </c>
      <c r="D279" s="3">
        <f>'2B'!D19</f>
        <v>-0.36869588496834749</v>
      </c>
      <c r="E279">
        <v>278</v>
      </c>
      <c r="F279">
        <v>193.1</v>
      </c>
      <c r="G279">
        <v>229</v>
      </c>
      <c r="H279">
        <f>F279-E279</f>
        <v>-84.9</v>
      </c>
      <c r="I279">
        <f>G279-E279</f>
        <v>-49</v>
      </c>
    </row>
    <row r="280" spans="1:9">
      <c r="A280" t="str">
        <f>'1B'!A26</f>
        <v>Mitch Moreland</v>
      </c>
      <c r="B280" t="str">
        <f>'1B'!B26</f>
        <v>1B</v>
      </c>
      <c r="C280">
        <f>'1B'!C26</f>
        <v>253.79000000000002</v>
      </c>
      <c r="D280" s="3">
        <f>'1B'!D26</f>
        <v>-0.37148681911859316</v>
      </c>
      <c r="E280">
        <v>279</v>
      </c>
      <c r="F280">
        <v>238.38</v>
      </c>
      <c r="G280">
        <v>323</v>
      </c>
      <c r="H280">
        <f>F280-E280</f>
        <v>-40.620000000000005</v>
      </c>
      <c r="I280">
        <f>G280-E280</f>
        <v>44</v>
      </c>
    </row>
    <row r="281" spans="1:9">
      <c r="A281" t="str">
        <f>'3B'!A20</f>
        <v>Justin Turner</v>
      </c>
      <c r="B281" t="str">
        <f>'3B'!B20</f>
        <v>3B</v>
      </c>
      <c r="C281">
        <f>'3B'!C20</f>
        <v>266.57</v>
      </c>
      <c r="D281" s="3">
        <f>'3B'!D20</f>
        <v>-0.38030110130322514</v>
      </c>
      <c r="E281">
        <v>280</v>
      </c>
      <c r="F281">
        <v>179.32</v>
      </c>
      <c r="G281">
        <v>193</v>
      </c>
      <c r="H281">
        <f>F281-E281</f>
        <v>-100.68</v>
      </c>
      <c r="I281">
        <f>G281-E281</f>
        <v>-87</v>
      </c>
    </row>
    <row r="282" spans="1:9">
      <c r="A282" t="str">
        <f>SP!A86</f>
        <v>C.J. Wilson</v>
      </c>
      <c r="B282" t="str">
        <f>SP!B86</f>
        <v>SP</v>
      </c>
      <c r="C282">
        <f>SP!C86</f>
        <v>317.35999999999996</v>
      </c>
      <c r="D282" s="3">
        <f>SP!D86</f>
        <v>-0.39078649477390903</v>
      </c>
      <c r="E282">
        <v>281</v>
      </c>
      <c r="F282">
        <v>260.95999999999998</v>
      </c>
      <c r="G282">
        <v>336</v>
      </c>
      <c r="H282">
        <f>F282-E282</f>
        <v>-20.04000000000002</v>
      </c>
      <c r="I282">
        <f>G282-E282</f>
        <v>55</v>
      </c>
    </row>
    <row r="283" spans="1:9">
      <c r="A283" t="str">
        <f>OF!A67</f>
        <v>Joc Pederson</v>
      </c>
      <c r="B283" t="str">
        <f>OF!B67</f>
        <v>OF</v>
      </c>
      <c r="C283">
        <f>OF!C67</f>
        <v>244.61000000000004</v>
      </c>
      <c r="D283" s="3">
        <f>OF!D67</f>
        <v>-0.39153660972355109</v>
      </c>
      <c r="E283">
        <v>282</v>
      </c>
      <c r="F283">
        <v>178.45</v>
      </c>
      <c r="G283">
        <v>192</v>
      </c>
      <c r="H283">
        <f>F283-E283</f>
        <v>-103.55000000000001</v>
      </c>
      <c r="I283">
        <f>G283-E283</f>
        <v>-90</v>
      </c>
    </row>
    <row r="284" spans="1:9">
      <c r="A284" t="str">
        <f>SS!A19</f>
        <v>Jean Segura</v>
      </c>
      <c r="B284" t="str">
        <f>SS!B19</f>
        <v>SS</v>
      </c>
      <c r="C284">
        <f>SS!C19</f>
        <v>255.13</v>
      </c>
      <c r="D284" s="3">
        <f>SS!D19</f>
        <v>-0.39266278576498748</v>
      </c>
      <c r="E284">
        <v>283</v>
      </c>
      <c r="F284">
        <v>201.97</v>
      </c>
      <c r="G284">
        <v>244</v>
      </c>
      <c r="H284">
        <f>F284-E284</f>
        <v>-81.03</v>
      </c>
      <c r="I284">
        <f>G284-E284</f>
        <v>-39</v>
      </c>
    </row>
    <row r="285" spans="1:9">
      <c r="A285" t="str">
        <f>OF!A68</f>
        <v>Randal Grichuk</v>
      </c>
      <c r="B285" t="str">
        <f>OF!B68</f>
        <v>OF</v>
      </c>
      <c r="C285">
        <f>OF!C68</f>
        <v>243.01000000000005</v>
      </c>
      <c r="D285" s="3">
        <f>OF!D68</f>
        <v>-0.42468256610226418</v>
      </c>
      <c r="E285">
        <v>284</v>
      </c>
      <c r="F285">
        <v>155.16</v>
      </c>
      <c r="G285">
        <v>161</v>
      </c>
      <c r="H285">
        <f>F285-E285</f>
        <v>-128.84</v>
      </c>
      <c r="I285">
        <f>G285-E285</f>
        <v>-123</v>
      </c>
    </row>
    <row r="286" spans="1:9">
      <c r="A286" t="str">
        <f>'3B'!A21</f>
        <v>Andrew Burns</v>
      </c>
      <c r="B286" t="str">
        <f>'3B'!B21</f>
        <v>3B</v>
      </c>
      <c r="C286">
        <f>'3B'!C21</f>
        <v>264</v>
      </c>
      <c r="D286" s="3">
        <f>'3B'!D21</f>
        <v>-0.42921871042981619</v>
      </c>
      <c r="E286">
        <v>285</v>
      </c>
      <c r="F286">
        <v>300</v>
      </c>
      <c r="G286">
        <v>352</v>
      </c>
      <c r="H286">
        <f>F286-E286</f>
        <v>15</v>
      </c>
      <c r="I286">
        <f>G286-E286</f>
        <v>67</v>
      </c>
    </row>
    <row r="287" spans="1:9">
      <c r="A287" t="str">
        <f>SP!A87</f>
        <v>Jered Weaver</v>
      </c>
      <c r="B287" t="str">
        <f>SP!B87</f>
        <v>SP</v>
      </c>
      <c r="C287">
        <f>SP!C87</f>
        <v>313.75000000000006</v>
      </c>
      <c r="D287" s="3">
        <f>SP!D87</f>
        <v>-0.43535961471494433</v>
      </c>
      <c r="E287">
        <v>286</v>
      </c>
      <c r="F287">
        <v>216.83</v>
      </c>
      <c r="G287">
        <v>277</v>
      </c>
      <c r="H287">
        <f>F287-E287</f>
        <v>-69.169999999999987</v>
      </c>
      <c r="I287">
        <f>G287-E287</f>
        <v>-9</v>
      </c>
    </row>
    <row r="288" spans="1:9">
      <c r="A288" t="str">
        <f>'3B'!A22</f>
        <v>Nick Castellanos</v>
      </c>
      <c r="B288" t="str">
        <f>'3B'!B22</f>
        <v>3B</v>
      </c>
      <c r="C288">
        <f>'3B'!C22</f>
        <v>263.49</v>
      </c>
      <c r="D288" s="3">
        <f>'3B'!D22</f>
        <v>-0.43892609589851705</v>
      </c>
      <c r="E288">
        <v>287</v>
      </c>
      <c r="F288">
        <v>227.51</v>
      </c>
      <c r="G288">
        <v>305</v>
      </c>
      <c r="H288">
        <f>F288-E288</f>
        <v>-59.490000000000009</v>
      </c>
      <c r="I288">
        <f>G288-E288</f>
        <v>18</v>
      </c>
    </row>
    <row r="289" spans="1:9">
      <c r="A289" t="str">
        <f>'C'!A21</f>
        <v>Welington Castillo</v>
      </c>
      <c r="B289" t="str">
        <f>'C'!B21</f>
        <v>C</v>
      </c>
      <c r="C289">
        <f>'C'!C21</f>
        <v>184.69</v>
      </c>
      <c r="D289" s="3">
        <f>'C'!D21</f>
        <v>-0.45555262499963067</v>
      </c>
      <c r="E289">
        <v>288</v>
      </c>
      <c r="F289">
        <v>226.37</v>
      </c>
      <c r="G289">
        <v>302</v>
      </c>
      <c r="H289">
        <f>F289-E289</f>
        <v>-61.629999999999995</v>
      </c>
      <c r="I289">
        <f>G289-E289</f>
        <v>14</v>
      </c>
    </row>
    <row r="290" spans="1:9">
      <c r="A290" t="str">
        <f>SP!A88</f>
        <v>Tom Koehler</v>
      </c>
      <c r="B290" t="str">
        <f>SP!B88</f>
        <v>SP</v>
      </c>
      <c r="C290">
        <f>SP!C88</f>
        <v>311.61999999999989</v>
      </c>
      <c r="D290" s="3">
        <f>SP!D88</f>
        <v>-0.4616589901926218</v>
      </c>
      <c r="E290">
        <v>289</v>
      </c>
      <c r="F290">
        <v>264.44</v>
      </c>
      <c r="G290">
        <v>337</v>
      </c>
      <c r="H290">
        <f>F290-E290</f>
        <v>-24.560000000000002</v>
      </c>
      <c r="I290">
        <f>G290-E290</f>
        <v>48</v>
      </c>
    </row>
    <row r="291" spans="1:9">
      <c r="A291" t="str">
        <f>'1B'!A27</f>
        <v>Matt Olson</v>
      </c>
      <c r="B291" t="str">
        <f>'1B'!B27</f>
        <v>1B</v>
      </c>
      <c r="C291">
        <f>'1B'!C27</f>
        <v>248</v>
      </c>
      <c r="D291" s="3">
        <f>'1B'!D27</f>
        <v>-0.46934435700288168</v>
      </c>
      <c r="E291">
        <v>290</v>
      </c>
      <c r="F291">
        <v>300</v>
      </c>
      <c r="G291">
        <v>353</v>
      </c>
      <c r="H291">
        <f>F291-E291</f>
        <v>10</v>
      </c>
      <c r="I291">
        <f>G291-E291</f>
        <v>63</v>
      </c>
    </row>
    <row r="292" spans="1:9">
      <c r="A292" t="str">
        <f>SP!A89</f>
        <v>Patrick Corbin</v>
      </c>
      <c r="B292" t="str">
        <f>SP!B89</f>
        <v>SP</v>
      </c>
      <c r="C292">
        <f>SP!C89</f>
        <v>307.7600000000001</v>
      </c>
      <c r="D292" s="3">
        <f>SP!D89</f>
        <v>-0.50931889129300734</v>
      </c>
      <c r="E292">
        <v>291</v>
      </c>
      <c r="F292">
        <v>165.96</v>
      </c>
      <c r="G292">
        <v>174</v>
      </c>
      <c r="H292">
        <f>F292-E292</f>
        <v>-125.03999999999999</v>
      </c>
      <c r="I292">
        <f>G292-E292</f>
        <v>-117</v>
      </c>
    </row>
    <row r="293" spans="1:9">
      <c r="A293" t="str">
        <f>SP!A90</f>
        <v>Rubby de la Rosa</v>
      </c>
      <c r="B293" t="str">
        <f>SP!B90</f>
        <v>SP</v>
      </c>
      <c r="C293">
        <f>SP!C90</f>
        <v>307.27999999999992</v>
      </c>
      <c r="D293" s="3">
        <f>SP!D90</f>
        <v>-0.51524551111896466</v>
      </c>
      <c r="E293">
        <v>292</v>
      </c>
      <c r="F293">
        <v>300</v>
      </c>
      <c r="G293">
        <v>354</v>
      </c>
      <c r="H293">
        <f>F293-E293</f>
        <v>8</v>
      </c>
      <c r="I293">
        <f>G293-E293</f>
        <v>62</v>
      </c>
    </row>
    <row r="294" spans="1:9">
      <c r="A294" t="str">
        <f>SP!A91</f>
        <v>Luis Severino</v>
      </c>
      <c r="B294" t="str">
        <f>SP!B91</f>
        <v>SP</v>
      </c>
      <c r="C294">
        <f>SP!C91</f>
        <v>307.21000000000009</v>
      </c>
      <c r="D294" s="3">
        <f>SP!D91</f>
        <v>-0.51610980984358079</v>
      </c>
      <c r="E294">
        <v>293</v>
      </c>
      <c r="F294">
        <v>137.05000000000001</v>
      </c>
      <c r="G294">
        <v>140</v>
      </c>
      <c r="H294">
        <f>F294-E294</f>
        <v>-155.94999999999999</v>
      </c>
      <c r="I294">
        <f>G294-E294</f>
        <v>-153</v>
      </c>
    </row>
    <row r="295" spans="1:9">
      <c r="A295" t="str">
        <f>SP!A92</f>
        <v>Yu Darvish</v>
      </c>
      <c r="B295" t="str">
        <f>SP!B92</f>
        <v>SP</v>
      </c>
      <c r="C295">
        <f>SP!C92</f>
        <v>306.75</v>
      </c>
      <c r="D295" s="3">
        <f>SP!D92</f>
        <v>-0.52178948717678897</v>
      </c>
      <c r="E295">
        <v>294</v>
      </c>
      <c r="F295">
        <v>138.24</v>
      </c>
      <c r="G295">
        <v>144</v>
      </c>
      <c r="H295">
        <f>F295-E295</f>
        <v>-155.76</v>
      </c>
      <c r="I295">
        <f>G295-E295</f>
        <v>-150</v>
      </c>
    </row>
    <row r="296" spans="1:9">
      <c r="A296" t="str">
        <f>'C'!A22</f>
        <v>Devin Mesoraco</v>
      </c>
      <c r="B296" t="str">
        <f>'C'!B22</f>
        <v>C</v>
      </c>
      <c r="C296">
        <f>'C'!C22</f>
        <v>180.68999999999994</v>
      </c>
      <c r="D296" s="3">
        <f>'C'!D22</f>
        <v>-0.53355821147217153</v>
      </c>
      <c r="E296">
        <v>295</v>
      </c>
      <c r="F296">
        <v>185.84</v>
      </c>
      <c r="G296">
        <v>208</v>
      </c>
      <c r="H296">
        <f>F296-E296</f>
        <v>-109.16</v>
      </c>
      <c r="I296">
        <f>G296-E296</f>
        <v>-87</v>
      </c>
    </row>
    <row r="297" spans="1:9">
      <c r="A297" t="str">
        <f>'3B'!A23</f>
        <v>Chase Headley</v>
      </c>
      <c r="B297" t="str">
        <f>'3B'!B23</f>
        <v>3B</v>
      </c>
      <c r="C297">
        <f>'3B'!C23</f>
        <v>258.23</v>
      </c>
      <c r="D297" s="3">
        <f>'3B'!D23</f>
        <v>-0.53904540485021757</v>
      </c>
      <c r="E297">
        <v>296</v>
      </c>
      <c r="F297">
        <v>265.13</v>
      </c>
      <c r="G297">
        <v>338</v>
      </c>
      <c r="H297">
        <f>F297-E297</f>
        <v>-30.870000000000005</v>
      </c>
      <c r="I297">
        <f>G297-E297</f>
        <v>42</v>
      </c>
    </row>
    <row r="298" spans="1:9">
      <c r="A298" t="str">
        <f>SP!A93</f>
        <v>Mark Buehrle</v>
      </c>
      <c r="B298" t="str">
        <f>SP!B93</f>
        <v>SP</v>
      </c>
      <c r="C298">
        <f>SP!C93</f>
        <v>305.22999999999996</v>
      </c>
      <c r="D298" s="3">
        <f>SP!D93</f>
        <v>-0.54055711662564687</v>
      </c>
      <c r="E298">
        <v>297</v>
      </c>
      <c r="F298">
        <v>300</v>
      </c>
      <c r="G298">
        <v>355</v>
      </c>
      <c r="H298">
        <f>F298-E298</f>
        <v>3</v>
      </c>
      <c r="I298">
        <f>G298-E298</f>
        <v>58</v>
      </c>
    </row>
    <row r="299" spans="1:9">
      <c r="A299" t="str">
        <f>'1B'!A28</f>
        <v>Chris Carter</v>
      </c>
      <c r="B299" t="str">
        <f>'1B'!B28</f>
        <v>1B</v>
      </c>
      <c r="C299">
        <f>'1B'!C28</f>
        <v>243.5</v>
      </c>
      <c r="D299" s="3">
        <f>'1B'!D28</f>
        <v>-0.54539943826010062</v>
      </c>
      <c r="E299">
        <v>298</v>
      </c>
      <c r="F299">
        <v>247.29</v>
      </c>
      <c r="G299">
        <v>328</v>
      </c>
      <c r="H299">
        <f>F299-E299</f>
        <v>-50.710000000000008</v>
      </c>
      <c r="I299">
        <f>G299-E299</f>
        <v>30</v>
      </c>
    </row>
    <row r="300" spans="1:9">
      <c r="A300" t="str">
        <f>RP!A35</f>
        <v>Jason Grilli</v>
      </c>
      <c r="B300" t="str">
        <f>RP!B35</f>
        <v>RP</v>
      </c>
      <c r="C300">
        <f>RP!C35</f>
        <v>222.63000000000002</v>
      </c>
      <c r="D300" s="3">
        <f>RP!D35</f>
        <v>-0.57389127328320333</v>
      </c>
      <c r="E300">
        <v>299</v>
      </c>
      <c r="F300">
        <v>209.16</v>
      </c>
      <c r="G300">
        <v>261</v>
      </c>
      <c r="H300">
        <f>F300-E300</f>
        <v>-89.84</v>
      </c>
      <c r="I300">
        <f>G300-E300</f>
        <v>-38</v>
      </c>
    </row>
    <row r="301" spans="1:9">
      <c r="A301" t="str">
        <f>SP!A94</f>
        <v>Bartolo Colon</v>
      </c>
      <c r="B301" t="str">
        <f>SP!B94</f>
        <v>SP</v>
      </c>
      <c r="C301">
        <f>SP!C94</f>
        <v>301.2000000000001</v>
      </c>
      <c r="D301" s="3">
        <f>SP!D94</f>
        <v>-0.59031602891439228</v>
      </c>
      <c r="E301">
        <v>300</v>
      </c>
      <c r="F301">
        <v>300</v>
      </c>
      <c r="G301">
        <v>356</v>
      </c>
      <c r="H301">
        <f>F301-E301</f>
        <v>0</v>
      </c>
      <c r="I301">
        <f>G301-E301</f>
        <v>56</v>
      </c>
    </row>
    <row r="302" spans="1:9">
      <c r="A302" t="str">
        <f>RP!A36</f>
        <v>J.J. Hoover</v>
      </c>
      <c r="B302" t="str">
        <f>RP!B36</f>
        <v>RP</v>
      </c>
      <c r="C302">
        <f>RP!C36</f>
        <v>221.88</v>
      </c>
      <c r="D302" s="3">
        <f>RP!D36</f>
        <v>-0.59202942983450635</v>
      </c>
      <c r="E302">
        <v>301</v>
      </c>
      <c r="F302">
        <v>220.74</v>
      </c>
      <c r="G302">
        <v>290</v>
      </c>
      <c r="H302">
        <f>F302-E302</f>
        <v>-80.259999999999991</v>
      </c>
      <c r="I302">
        <f>G302-E302</f>
        <v>-11</v>
      </c>
    </row>
    <row r="303" spans="1:9">
      <c r="A303" t="str">
        <f>OF!A69</f>
        <v>Eddie Rosario</v>
      </c>
      <c r="B303" t="str">
        <f>OF!B69</f>
        <v>OF</v>
      </c>
      <c r="C303">
        <f>OF!C69</f>
        <v>234.38000000000011</v>
      </c>
      <c r="D303" s="3">
        <f>OF!D69</f>
        <v>-0.60346356831994785</v>
      </c>
      <c r="E303">
        <v>302</v>
      </c>
      <c r="F303">
        <v>228.07</v>
      </c>
      <c r="G303">
        <v>306</v>
      </c>
      <c r="H303">
        <f>F303-E303</f>
        <v>-73.930000000000007</v>
      </c>
      <c r="I303">
        <f>G303-E303</f>
        <v>4</v>
      </c>
    </row>
    <row r="304" spans="1:9">
      <c r="A304" t="str">
        <f>SP!A95</f>
        <v>Jeff Locke</v>
      </c>
      <c r="B304" t="str">
        <f>SP!B95</f>
        <v>SP</v>
      </c>
      <c r="C304">
        <f>SP!C95</f>
        <v>299.66000000000008</v>
      </c>
      <c r="D304" s="3">
        <f>SP!D95</f>
        <v>-0.60933060085599822</v>
      </c>
      <c r="E304">
        <v>303</v>
      </c>
      <c r="F304">
        <v>300</v>
      </c>
      <c r="G304">
        <v>357</v>
      </c>
      <c r="H304">
        <f>F304-E304</f>
        <v>-3</v>
      </c>
      <c r="I304">
        <f>G304-E304</f>
        <v>54</v>
      </c>
    </row>
    <row r="305" spans="1:9">
      <c r="A305" t="str">
        <f>'3B'!A24</f>
        <v>Luis Valbuena</v>
      </c>
      <c r="B305" t="str">
        <f>'3B'!B24</f>
        <v>3B</v>
      </c>
      <c r="C305">
        <f>'3B'!C24</f>
        <v>254.26</v>
      </c>
      <c r="D305" s="3">
        <f>'3B'!D24</f>
        <v>-0.61461073879285144</v>
      </c>
      <c r="E305">
        <v>304</v>
      </c>
      <c r="F305">
        <v>193.06</v>
      </c>
      <c r="G305">
        <v>228</v>
      </c>
      <c r="H305">
        <f>F305-E305</f>
        <v>-110.94</v>
      </c>
      <c r="I305">
        <f>G305-E305</f>
        <v>-76</v>
      </c>
    </row>
    <row r="306" spans="1:9">
      <c r="A306" t="str">
        <f>SP!A96</f>
        <v>Jake Peavy</v>
      </c>
      <c r="B306" t="str">
        <f>SP!B96</f>
        <v>SP</v>
      </c>
      <c r="C306">
        <f>SP!C96</f>
        <v>298.19999999999993</v>
      </c>
      <c r="D306" s="3">
        <f>SP!D96</f>
        <v>-0.62735740282661312</v>
      </c>
      <c r="E306">
        <v>305</v>
      </c>
      <c r="F306">
        <v>220.21</v>
      </c>
      <c r="G306">
        <v>288</v>
      </c>
      <c r="H306">
        <f>F306-E306</f>
        <v>-84.789999999999992</v>
      </c>
      <c r="I306">
        <f>G306-E306</f>
        <v>-17</v>
      </c>
    </row>
    <row r="307" spans="1:9">
      <c r="A307" t="str">
        <f>SP!A97</f>
        <v>Jon Niese</v>
      </c>
      <c r="B307" t="str">
        <f>SP!B97</f>
        <v>SP</v>
      </c>
      <c r="C307">
        <f>SP!C97</f>
        <v>298.02999999999997</v>
      </c>
      <c r="D307" s="3">
        <f>SP!D97</f>
        <v>-0.62945641401497165</v>
      </c>
      <c r="E307">
        <v>306</v>
      </c>
      <c r="F307">
        <v>300</v>
      </c>
      <c r="G307">
        <v>358</v>
      </c>
      <c r="H307">
        <f>F307-E307</f>
        <v>-6</v>
      </c>
      <c r="I307">
        <f>G307-E307</f>
        <v>52</v>
      </c>
    </row>
    <row r="308" spans="1:9">
      <c r="A308" t="str">
        <f>SS!A20</f>
        <v>Ian Desmond</v>
      </c>
      <c r="B308" t="str">
        <f>SS!B20</f>
        <v>SS</v>
      </c>
      <c r="C308">
        <f>SS!C20</f>
        <v>247.06999999999994</v>
      </c>
      <c r="D308" s="3">
        <f>SS!D20</f>
        <v>-0.64768793107246891</v>
      </c>
      <c r="E308">
        <v>307</v>
      </c>
      <c r="F308">
        <v>137.96</v>
      </c>
      <c r="G308">
        <v>143</v>
      </c>
      <c r="H308">
        <f>F308-E308</f>
        <v>-169.04</v>
      </c>
      <c r="I308">
        <f>G308-E308</f>
        <v>-164</v>
      </c>
    </row>
    <row r="309" spans="1:9">
      <c r="A309" t="str">
        <f>SP!A98</f>
        <v>Jesse Chavez</v>
      </c>
      <c r="B309" t="str">
        <f>SP!B98</f>
        <v>SP</v>
      </c>
      <c r="C309">
        <f>SP!C98</f>
        <v>295.77999999999997</v>
      </c>
      <c r="D309" s="3">
        <f>SP!D98</f>
        <v>-0.65723744444913579</v>
      </c>
      <c r="E309">
        <v>308</v>
      </c>
      <c r="F309">
        <v>300</v>
      </c>
      <c r="G309">
        <v>359</v>
      </c>
      <c r="H309">
        <f>F309-E309</f>
        <v>-8</v>
      </c>
      <c r="I309">
        <f>G309-E309</f>
        <v>51</v>
      </c>
    </row>
    <row r="310" spans="1:9">
      <c r="A310" t="str">
        <f>SP!A99</f>
        <v>Lance Lynn</v>
      </c>
      <c r="B310" t="str">
        <f>SP!B99</f>
        <v>SP</v>
      </c>
      <c r="C310">
        <f>SP!C99</f>
        <v>295.17999999999995</v>
      </c>
      <c r="D310" s="3">
        <f>SP!D99</f>
        <v>-0.66464571923157978</v>
      </c>
      <c r="E310">
        <v>309</v>
      </c>
      <c r="F310">
        <v>300</v>
      </c>
      <c r="G310">
        <v>360</v>
      </c>
      <c r="H310">
        <f>F310-E310</f>
        <v>-9</v>
      </c>
      <c r="I310">
        <f>G310-E310</f>
        <v>51</v>
      </c>
    </row>
    <row r="311" spans="1:9">
      <c r="A311" t="str">
        <f>'C'!A23</f>
        <v>Blake Swihart</v>
      </c>
      <c r="B311" t="str">
        <f>'C'!B23</f>
        <v>C</v>
      </c>
      <c r="C311">
        <f>'C'!C23</f>
        <v>173.61999999999998</v>
      </c>
      <c r="D311" s="3">
        <f>'C'!D23</f>
        <v>-0.67143308556238468</v>
      </c>
      <c r="E311">
        <v>310</v>
      </c>
      <c r="F311">
        <v>198.22</v>
      </c>
      <c r="G311">
        <v>238</v>
      </c>
      <c r="H311">
        <f>F311-E311</f>
        <v>-111.78</v>
      </c>
      <c r="I311">
        <f>G311-E311</f>
        <v>-72</v>
      </c>
    </row>
    <row r="312" spans="1:9">
      <c r="A312" t="str">
        <f>SP!A100</f>
        <v>Colby Lewis</v>
      </c>
      <c r="B312" t="str">
        <f>SP!B100</f>
        <v>SP</v>
      </c>
      <c r="C312">
        <f>SP!C100</f>
        <v>293.70000000000005</v>
      </c>
      <c r="D312" s="3">
        <f>SP!D100</f>
        <v>-0.68291946369493983</v>
      </c>
      <c r="E312">
        <v>311</v>
      </c>
      <c r="F312">
        <v>199.71</v>
      </c>
      <c r="G312">
        <v>241</v>
      </c>
      <c r="H312">
        <f>F312-E312</f>
        <v>-111.28999999999999</v>
      </c>
      <c r="I312">
        <f>G312-E312</f>
        <v>-70</v>
      </c>
    </row>
    <row r="313" spans="1:9">
      <c r="A313" t="str">
        <f>'1B'!A29</f>
        <v>Gregory Bird</v>
      </c>
      <c r="B313" t="str">
        <f>'1B'!B29</f>
        <v>1B</v>
      </c>
      <c r="C313">
        <f>'1B'!C29</f>
        <v>235.29999999999998</v>
      </c>
      <c r="D313" s="3">
        <f>'1B'!D29</f>
        <v>-0.68398869743992186</v>
      </c>
      <c r="E313">
        <v>312</v>
      </c>
      <c r="F313">
        <v>300</v>
      </c>
      <c r="G313">
        <v>361</v>
      </c>
      <c r="H313">
        <f>F313-E313</f>
        <v>-12</v>
      </c>
      <c r="I313">
        <f>G313-E313</f>
        <v>49</v>
      </c>
    </row>
    <row r="314" spans="1:9">
      <c r="A314" t="str">
        <f>'1B'!A30</f>
        <v>C.J. Cron</v>
      </c>
      <c r="B314" t="str">
        <f>'1B'!B30</f>
        <v>1B</v>
      </c>
      <c r="C314">
        <f>'1B'!C30</f>
        <v>234.90999999999997</v>
      </c>
      <c r="D314" s="3">
        <f>'1B'!D30</f>
        <v>-0.69058013781554783</v>
      </c>
      <c r="E314">
        <v>313</v>
      </c>
      <c r="F314">
        <v>230.05</v>
      </c>
      <c r="G314">
        <v>310</v>
      </c>
      <c r="H314">
        <f>F314-E314</f>
        <v>-82.949999999999989</v>
      </c>
      <c r="I314">
        <f>G314-E314</f>
        <v>-3</v>
      </c>
    </row>
    <row r="315" spans="1:9">
      <c r="A315" t="str">
        <f>OF!A70</f>
        <v>Odubel Herrera</v>
      </c>
      <c r="B315" t="str">
        <f>OF!B70</f>
        <v>OF</v>
      </c>
      <c r="C315">
        <f>OF!C70</f>
        <v>230.16000000000005</v>
      </c>
      <c r="D315" s="3">
        <f>OF!D70</f>
        <v>-0.69088602826880519</v>
      </c>
      <c r="E315">
        <v>314</v>
      </c>
      <c r="F315">
        <v>300</v>
      </c>
      <c r="G315">
        <v>362</v>
      </c>
      <c r="H315">
        <f>F315-E315</f>
        <v>-14</v>
      </c>
      <c r="I315">
        <f>G315-E315</f>
        <v>48</v>
      </c>
    </row>
    <row r="316" spans="1:9">
      <c r="A316" t="str">
        <f>'2B'!A20</f>
        <v>Logan Forsythe</v>
      </c>
      <c r="B316" t="str">
        <f>'2B'!B20</f>
        <v>2B</v>
      </c>
      <c r="C316">
        <f>'2B'!C20</f>
        <v>265.45000000000005</v>
      </c>
      <c r="D316" s="3">
        <f>'2B'!D20</f>
        <v>-0.69165767088242802</v>
      </c>
      <c r="E316">
        <v>315</v>
      </c>
      <c r="F316">
        <v>188.34</v>
      </c>
      <c r="G316">
        <v>212</v>
      </c>
      <c r="H316">
        <f>F316-E316</f>
        <v>-126.66</v>
      </c>
      <c r="I316">
        <f>G316-E316</f>
        <v>-103</v>
      </c>
    </row>
    <row r="317" spans="1:9">
      <c r="A317" t="str">
        <f>'1B'!A31</f>
        <v>Pedro Alvarez</v>
      </c>
      <c r="B317" t="str">
        <f>'1B'!B31</f>
        <v>1B</v>
      </c>
      <c r="C317">
        <f>'1B'!C31</f>
        <v>234.25999999999993</v>
      </c>
      <c r="D317" s="3">
        <f>'1B'!D31</f>
        <v>-0.70156587177492447</v>
      </c>
      <c r="E317">
        <v>316</v>
      </c>
      <c r="F317">
        <v>192.78</v>
      </c>
      <c r="G317">
        <v>227</v>
      </c>
      <c r="H317">
        <f>F317-E317</f>
        <v>-123.22</v>
      </c>
      <c r="I317">
        <f>G317-E317</f>
        <v>-89</v>
      </c>
    </row>
    <row r="318" spans="1:9">
      <c r="A318" t="str">
        <f>SP!A101</f>
        <v>Matt Shoemaker</v>
      </c>
      <c r="B318" t="str">
        <f>SP!B101</f>
        <v>SP</v>
      </c>
      <c r="C318">
        <f>SP!C101</f>
        <v>292.12</v>
      </c>
      <c r="D318" s="3">
        <f>SP!D101</f>
        <v>-0.70242792062204229</v>
      </c>
      <c r="E318">
        <v>317</v>
      </c>
      <c r="F318">
        <v>300</v>
      </c>
      <c r="G318">
        <v>363</v>
      </c>
      <c r="H318">
        <f>F318-E318</f>
        <v>-17</v>
      </c>
      <c r="I318">
        <f>G318-E318</f>
        <v>46</v>
      </c>
    </row>
    <row r="319" spans="1:9">
      <c r="A319" t="str">
        <f>'C'!A24</f>
        <v>A.J. Pierzynski</v>
      </c>
      <c r="B319" t="str">
        <f>'C'!B24</f>
        <v>C</v>
      </c>
      <c r="C319">
        <f>'C'!C24</f>
        <v>171.97999999999996</v>
      </c>
      <c r="D319" s="3">
        <f>'C'!D24</f>
        <v>-0.70341537601612636</v>
      </c>
      <c r="E319">
        <v>318</v>
      </c>
      <c r="F319">
        <v>300</v>
      </c>
      <c r="G319">
        <v>364</v>
      </c>
      <c r="H319">
        <f>F319-E319</f>
        <v>-18</v>
      </c>
      <c r="I319">
        <f>G319-E319</f>
        <v>46</v>
      </c>
    </row>
    <row r="320" spans="1:9">
      <c r="A320" t="str">
        <f>SS!A21</f>
        <v>Brad Miller</v>
      </c>
      <c r="B320" t="str">
        <f>SS!B21</f>
        <v>SS</v>
      </c>
      <c r="C320">
        <f>SS!C21</f>
        <v>245.00000000000003</v>
      </c>
      <c r="D320" s="3">
        <f>SS!D21</f>
        <v>-0.71318446342810915</v>
      </c>
      <c r="E320">
        <v>319</v>
      </c>
      <c r="F320">
        <v>231.88</v>
      </c>
      <c r="G320">
        <v>313</v>
      </c>
      <c r="H320">
        <f>F320-E320</f>
        <v>-87.12</v>
      </c>
      <c r="I320">
        <f>G320-E320</f>
        <v>-6</v>
      </c>
    </row>
    <row r="321" spans="1:9">
      <c r="A321" t="str">
        <f>SP!A102</f>
        <v>Nate Karns</v>
      </c>
      <c r="B321" t="str">
        <f>SP!B102</f>
        <v>SP</v>
      </c>
      <c r="C321">
        <f>SP!C102</f>
        <v>290.89999999999998</v>
      </c>
      <c r="D321" s="3">
        <f>SP!D102</f>
        <v>-0.71749141267967831</v>
      </c>
      <c r="E321">
        <v>320</v>
      </c>
      <c r="F321">
        <v>300</v>
      </c>
      <c r="G321">
        <v>365</v>
      </c>
      <c r="H321">
        <f>F321-E321</f>
        <v>-20</v>
      </c>
      <c r="I321">
        <f>G321-E321</f>
        <v>45</v>
      </c>
    </row>
    <row r="322" spans="1:9">
      <c r="A322" t="str">
        <f>'1B'!A32</f>
        <v>Yonder Alonso</v>
      </c>
      <c r="B322" t="str">
        <f>'1B'!B32</f>
        <v>1B</v>
      </c>
      <c r="C322">
        <f>'1B'!C32</f>
        <v>232.57999999999998</v>
      </c>
      <c r="D322" s="3">
        <f>'1B'!D32</f>
        <v>-0.7299597687776187</v>
      </c>
      <c r="E322">
        <v>321</v>
      </c>
      <c r="F322">
        <v>300</v>
      </c>
      <c r="G322">
        <v>366</v>
      </c>
      <c r="H322">
        <f>F322-E322</f>
        <v>-21</v>
      </c>
      <c r="I322">
        <f>G322-E322</f>
        <v>45</v>
      </c>
    </row>
    <row r="323" spans="1:9">
      <c r="A323" t="str">
        <f>'C'!A25</f>
        <v>Brayan Pena</v>
      </c>
      <c r="B323" t="str">
        <f>'C'!B25</f>
        <v>C</v>
      </c>
      <c r="C323">
        <f>'C'!C25</f>
        <v>170.39</v>
      </c>
      <c r="D323" s="3">
        <f>'C'!D25</f>
        <v>-0.73442259663896037</v>
      </c>
      <c r="E323">
        <v>322</v>
      </c>
      <c r="F323">
        <v>300</v>
      </c>
      <c r="G323">
        <v>367</v>
      </c>
      <c r="H323">
        <f>F323-E323</f>
        <v>-22</v>
      </c>
      <c r="I323">
        <f>G323-E323</f>
        <v>45</v>
      </c>
    </row>
    <row r="324" spans="1:9">
      <c r="A324" t="str">
        <f>'1B'!A33</f>
        <v>Logan Morrison</v>
      </c>
      <c r="B324" t="str">
        <f>'1B'!B33</f>
        <v>1B</v>
      </c>
      <c r="C324">
        <f>'1B'!C33</f>
        <v>232.12</v>
      </c>
      <c r="D324" s="3">
        <f>'1B'!D33</f>
        <v>-0.73773428819502285</v>
      </c>
      <c r="E324">
        <v>323</v>
      </c>
      <c r="F324">
        <v>300</v>
      </c>
      <c r="G324">
        <v>368</v>
      </c>
      <c r="H324">
        <f>F324-E324</f>
        <v>-23</v>
      </c>
      <c r="I324">
        <f>G324-E324</f>
        <v>45</v>
      </c>
    </row>
    <row r="325" spans="1:9">
      <c r="A325" t="str">
        <f>SS!A22</f>
        <v>Ketel Marte</v>
      </c>
      <c r="B325" t="str">
        <f>SS!B22</f>
        <v>SS</v>
      </c>
      <c r="C325">
        <f>SS!C22</f>
        <v>243.73999999999995</v>
      </c>
      <c r="D325" s="3">
        <f>SS!D22</f>
        <v>-0.75305191790545944</v>
      </c>
      <c r="E325">
        <v>324</v>
      </c>
      <c r="F325">
        <v>174.15</v>
      </c>
      <c r="G325">
        <v>187</v>
      </c>
      <c r="H325">
        <f>F325-E325</f>
        <v>-149.85</v>
      </c>
      <c r="I325">
        <f>G325-E325</f>
        <v>-137</v>
      </c>
    </row>
    <row r="326" spans="1:9">
      <c r="A326" t="str">
        <f>'1B'!A34</f>
        <v>Reynaldo Rodriguez</v>
      </c>
      <c r="B326" t="str">
        <f>'1B'!B34</f>
        <v>1B</v>
      </c>
      <c r="C326">
        <f>'1B'!C34</f>
        <v>231</v>
      </c>
      <c r="D326" s="3">
        <f>'1B'!D34</f>
        <v>-0.75666355286348641</v>
      </c>
      <c r="E326">
        <v>325</v>
      </c>
      <c r="F326">
        <v>300</v>
      </c>
      <c r="G326">
        <v>369</v>
      </c>
      <c r="H326">
        <f>F326-E326</f>
        <v>-25</v>
      </c>
      <c r="I326">
        <f>G326-E326</f>
        <v>44</v>
      </c>
    </row>
    <row r="327" spans="1:9">
      <c r="A327" t="str">
        <f>'C'!A26</f>
        <v>Nick Hundley</v>
      </c>
      <c r="B327" t="str">
        <f>'C'!B26</f>
        <v>C</v>
      </c>
      <c r="C327">
        <f>'C'!C26</f>
        <v>168.92</v>
      </c>
      <c r="D327" s="3">
        <f>'C'!D26</f>
        <v>-0.76308964966761872</v>
      </c>
      <c r="E327">
        <v>326</v>
      </c>
      <c r="F327">
        <v>237.96</v>
      </c>
      <c r="G327">
        <v>322</v>
      </c>
      <c r="H327">
        <f>F327-E327</f>
        <v>-88.039999999999992</v>
      </c>
      <c r="I327">
        <f>G327-E327</f>
        <v>-4</v>
      </c>
    </row>
    <row r="328" spans="1:9">
      <c r="A328" t="str">
        <f>'1B'!A35</f>
        <v>James Loney</v>
      </c>
      <c r="B328" t="str">
        <f>'1B'!B35</f>
        <v>1B</v>
      </c>
      <c r="C328">
        <f>'1B'!C35</f>
        <v>230.46999999999997</v>
      </c>
      <c r="D328" s="3">
        <f>'1B'!D35</f>
        <v>-0.7656211513226705</v>
      </c>
      <c r="E328">
        <v>327</v>
      </c>
      <c r="F328">
        <v>300</v>
      </c>
      <c r="G328">
        <v>370</v>
      </c>
      <c r="H328">
        <f>F328-E328</f>
        <v>-27</v>
      </c>
      <c r="I328">
        <f>G328-E328</f>
        <v>43</v>
      </c>
    </row>
    <row r="329" spans="1:9">
      <c r="A329" t="str">
        <f>RP!A37</f>
        <v>Joakim Soria</v>
      </c>
      <c r="B329" t="str">
        <f>RP!B37</f>
        <v>RP</v>
      </c>
      <c r="C329">
        <f>RP!C37</f>
        <v>214.38</v>
      </c>
      <c r="D329" s="3">
        <f>RP!D37</f>
        <v>-0.773410995347529</v>
      </c>
      <c r="E329">
        <v>328</v>
      </c>
      <c r="F329">
        <v>300</v>
      </c>
      <c r="G329">
        <v>371</v>
      </c>
      <c r="H329">
        <f>F329-E329</f>
        <v>-28</v>
      </c>
      <c r="I329">
        <f>G329-E329</f>
        <v>43</v>
      </c>
    </row>
    <row r="330" spans="1:9">
      <c r="A330" t="str">
        <f>SP!A103</f>
        <v>Brett Anderson</v>
      </c>
      <c r="B330" t="str">
        <f>SP!B103</f>
        <v>SP</v>
      </c>
      <c r="C330">
        <f>SP!C103</f>
        <v>285.88</v>
      </c>
      <c r="D330" s="3">
        <f>SP!D103</f>
        <v>-0.77947397835945731</v>
      </c>
      <c r="E330">
        <v>329</v>
      </c>
      <c r="F330">
        <v>300</v>
      </c>
      <c r="G330">
        <v>372</v>
      </c>
      <c r="H330">
        <f>F330-E330</f>
        <v>-29</v>
      </c>
      <c r="I330">
        <f>G330-E330</f>
        <v>43</v>
      </c>
    </row>
    <row r="331" spans="1:9">
      <c r="A331" t="str">
        <f>OF!A71</f>
        <v>Andre Ethier</v>
      </c>
      <c r="B331" t="str">
        <f>OF!B71</f>
        <v>OF</v>
      </c>
      <c r="C331">
        <f>OF!C71</f>
        <v>225.77999999999997</v>
      </c>
      <c r="D331" s="3">
        <f>OF!D71</f>
        <v>-0.78162308385553447</v>
      </c>
      <c r="E331">
        <v>330</v>
      </c>
      <c r="F331">
        <v>300</v>
      </c>
      <c r="G331">
        <v>373</v>
      </c>
      <c r="H331">
        <f>F331-E331</f>
        <v>-30</v>
      </c>
      <c r="I331">
        <f>G331-E331</f>
        <v>43</v>
      </c>
    </row>
    <row r="332" spans="1:9">
      <c r="A332" t="str">
        <f>OF!A72</f>
        <v>Jorge Soler</v>
      </c>
      <c r="B332" t="str">
        <f>OF!B72</f>
        <v>OF</v>
      </c>
      <c r="C332">
        <f>OF!C72</f>
        <v>225.60999999999996</v>
      </c>
      <c r="D332" s="3">
        <f>OF!D72</f>
        <v>-0.78514484172077315</v>
      </c>
      <c r="E332">
        <v>331</v>
      </c>
      <c r="F332">
        <v>216.59</v>
      </c>
      <c r="G332">
        <v>274</v>
      </c>
      <c r="H332">
        <f>F332-E332</f>
        <v>-114.41</v>
      </c>
      <c r="I332">
        <f>G332-E332</f>
        <v>-57</v>
      </c>
    </row>
    <row r="333" spans="1:9">
      <c r="A333" t="str">
        <f>SP!A104</f>
        <v>Jeremy Hellickson</v>
      </c>
      <c r="B333" t="str">
        <f>SP!B104</f>
        <v>SP</v>
      </c>
      <c r="C333">
        <f>SP!C104</f>
        <v>285.38000000000005</v>
      </c>
      <c r="D333" s="3">
        <f>SP!D104</f>
        <v>-0.78564754067815978</v>
      </c>
      <c r="E333">
        <v>332</v>
      </c>
      <c r="F333">
        <v>250.61</v>
      </c>
      <c r="G333">
        <v>330</v>
      </c>
      <c r="H333">
        <f>F333-E333</f>
        <v>-81.389999999999986</v>
      </c>
      <c r="I333">
        <f>G333-E333</f>
        <v>-2</v>
      </c>
    </row>
    <row r="334" spans="1:9">
      <c r="A334" t="str">
        <f>OF!A73</f>
        <v>Cameron Maybin</v>
      </c>
      <c r="B334" t="str">
        <f>OF!B73</f>
        <v>OF</v>
      </c>
      <c r="C334">
        <f>OF!C73</f>
        <v>224.59999999999997</v>
      </c>
      <c r="D334" s="3">
        <f>OF!D73</f>
        <v>-0.8060682266848358</v>
      </c>
      <c r="E334">
        <v>333</v>
      </c>
      <c r="F334">
        <v>300</v>
      </c>
      <c r="G334">
        <v>374</v>
      </c>
      <c r="H334">
        <f>F334-E334</f>
        <v>-33</v>
      </c>
      <c r="I334">
        <f>G334-E334</f>
        <v>41</v>
      </c>
    </row>
    <row r="335" spans="1:9">
      <c r="A335" t="str">
        <f>'3B'!A25</f>
        <v>David Wright</v>
      </c>
      <c r="B335" t="str">
        <f>'3B'!B25</f>
        <v>3B</v>
      </c>
      <c r="C335">
        <f>'3B'!C25</f>
        <v>243.18999999999994</v>
      </c>
      <c r="D335" s="3">
        <f>'3B'!D25</f>
        <v>-0.8253181057311274</v>
      </c>
      <c r="E335">
        <v>334</v>
      </c>
      <c r="F335">
        <v>204.03</v>
      </c>
      <c r="G335">
        <v>248</v>
      </c>
      <c r="H335">
        <f>F335-E335</f>
        <v>-129.97</v>
      </c>
      <c r="I335">
        <f>G335-E335</f>
        <v>-86</v>
      </c>
    </row>
    <row r="336" spans="1:9">
      <c r="A336" t="str">
        <f>OF!A74</f>
        <v>Avisail Garcia</v>
      </c>
      <c r="B336" t="str">
        <f>OF!B74</f>
        <v>OF</v>
      </c>
      <c r="C336">
        <f>OF!C74</f>
        <v>223.49</v>
      </c>
      <c r="D336" s="3">
        <f>OF!D74</f>
        <v>-0.82906323392256742</v>
      </c>
      <c r="E336">
        <v>335</v>
      </c>
      <c r="F336">
        <v>300</v>
      </c>
      <c r="G336">
        <v>375</v>
      </c>
      <c r="H336">
        <f>F336-E336</f>
        <v>-35</v>
      </c>
      <c r="I336">
        <f>G336-E336</f>
        <v>40</v>
      </c>
    </row>
    <row r="337" spans="1:9">
      <c r="A337" t="str">
        <f>SP!A105</f>
        <v>Danny Duffy</v>
      </c>
      <c r="B337" t="str">
        <f>SP!B105</f>
        <v>SP,RP</v>
      </c>
      <c r="C337">
        <f>SP!C105</f>
        <v>281.63000000000005</v>
      </c>
      <c r="D337" s="3">
        <f>SP!D105</f>
        <v>-0.83194925806843334</v>
      </c>
      <c r="E337">
        <v>336</v>
      </c>
      <c r="F337">
        <v>300</v>
      </c>
      <c r="G337">
        <v>376</v>
      </c>
      <c r="H337">
        <f>F337-E337</f>
        <v>-36</v>
      </c>
      <c r="I337">
        <f>G337-E337</f>
        <v>40</v>
      </c>
    </row>
    <row r="338" spans="1:9">
      <c r="A338" t="str">
        <f>SP!A106</f>
        <v>CC Sabathia</v>
      </c>
      <c r="B338" t="str">
        <f>SP!B106</f>
        <v>SP</v>
      </c>
      <c r="C338">
        <f>SP!C106</f>
        <v>281.62000000000006</v>
      </c>
      <c r="D338" s="3">
        <f>SP!D106</f>
        <v>-0.83207272931480714</v>
      </c>
      <c r="E338">
        <v>337</v>
      </c>
      <c r="F338">
        <v>238.82</v>
      </c>
      <c r="G338">
        <v>325</v>
      </c>
      <c r="H338">
        <f>F338-E338</f>
        <v>-98.18</v>
      </c>
      <c r="I338">
        <f>G338-E338</f>
        <v>-12</v>
      </c>
    </row>
    <row r="339" spans="1:9">
      <c r="A339" t="str">
        <f>'C'!A27</f>
        <v>James McCann</v>
      </c>
      <c r="B339" t="str">
        <f>'C'!B27</f>
        <v>C</v>
      </c>
      <c r="C339">
        <f>'C'!C27</f>
        <v>165.36</v>
      </c>
      <c r="D339" s="3">
        <f>'C'!D27</f>
        <v>-0.83251462162817846</v>
      </c>
      <c r="E339">
        <v>338</v>
      </c>
      <c r="F339">
        <v>300</v>
      </c>
      <c r="G339">
        <v>377</v>
      </c>
      <c r="H339">
        <f>F339-E339</f>
        <v>-38</v>
      </c>
      <c r="I339">
        <f>G339-E339</f>
        <v>39</v>
      </c>
    </row>
    <row r="340" spans="1:9">
      <c r="A340" t="str">
        <f>SP!A107</f>
        <v>Jaime Garcia</v>
      </c>
      <c r="B340" t="str">
        <f>SP!B107</f>
        <v>SP</v>
      </c>
      <c r="C340">
        <f>SP!C107</f>
        <v>281.47999999999996</v>
      </c>
      <c r="D340" s="3">
        <f>SP!D107</f>
        <v>-0.83380132676404539</v>
      </c>
      <c r="E340">
        <v>339</v>
      </c>
      <c r="F340">
        <v>197.31</v>
      </c>
      <c r="G340">
        <v>233</v>
      </c>
      <c r="H340">
        <f>F340-E340</f>
        <v>-141.69</v>
      </c>
      <c r="I340">
        <f>G340-E340</f>
        <v>-106</v>
      </c>
    </row>
    <row r="341" spans="1:9">
      <c r="A341" t="str">
        <f>'1B'!A36</f>
        <v>Chris Carter</v>
      </c>
      <c r="B341" t="str">
        <f>'1B'!B36</f>
        <v>1B</v>
      </c>
      <c r="C341">
        <f>'1B'!C36</f>
        <v>226.35000000000014</v>
      </c>
      <c r="D341" s="3">
        <f>'1B'!D36</f>
        <v>-0.83525380349594358</v>
      </c>
      <c r="E341">
        <v>340</v>
      </c>
      <c r="F341">
        <v>247.29</v>
      </c>
      <c r="G341">
        <v>329</v>
      </c>
      <c r="H341">
        <f>F341-E341</f>
        <v>-92.710000000000008</v>
      </c>
      <c r="I341">
        <f>G341-E341</f>
        <v>-11</v>
      </c>
    </row>
    <row r="342" spans="1:9">
      <c r="A342" t="str">
        <f>SP!A108</f>
        <v>Chris Heston</v>
      </c>
      <c r="B342" t="str">
        <f>SP!B108</f>
        <v>SP</v>
      </c>
      <c r="C342">
        <f>SP!C108</f>
        <v>281.07</v>
      </c>
      <c r="D342" s="3">
        <f>SP!D108</f>
        <v>-0.83886364786538148</v>
      </c>
      <c r="E342">
        <v>341</v>
      </c>
      <c r="F342">
        <v>300</v>
      </c>
      <c r="G342">
        <v>378</v>
      </c>
      <c r="H342">
        <f>F342-E342</f>
        <v>-41</v>
      </c>
      <c r="I342">
        <f>G342-E342</f>
        <v>37</v>
      </c>
    </row>
    <row r="343" spans="1:9">
      <c r="A343" t="str">
        <f>SP!A109</f>
        <v>Andrew Heaney</v>
      </c>
      <c r="B343" t="str">
        <f>SP!B109</f>
        <v>SP</v>
      </c>
      <c r="C343">
        <f>SP!C109</f>
        <v>280.7700000000001</v>
      </c>
      <c r="D343" s="3">
        <f>SP!D109</f>
        <v>-0.84256778525660203</v>
      </c>
      <c r="E343">
        <v>342</v>
      </c>
      <c r="F343">
        <v>215.14</v>
      </c>
      <c r="G343">
        <v>272</v>
      </c>
      <c r="H343">
        <f>F343-E343</f>
        <v>-126.86000000000001</v>
      </c>
      <c r="I343">
        <f>G343-E343</f>
        <v>-70</v>
      </c>
    </row>
    <row r="344" spans="1:9">
      <c r="A344" t="str">
        <f>'3B'!A26</f>
        <v>Aramis Ramirez</v>
      </c>
      <c r="B344" t="str">
        <f>'3B'!B26</f>
        <v>3B</v>
      </c>
      <c r="C344">
        <f>'3B'!C26</f>
        <v>242.02000000000004</v>
      </c>
      <c r="D344" s="3">
        <f>'3B'!D26</f>
        <v>-0.84758799004167495</v>
      </c>
      <c r="E344">
        <v>343</v>
      </c>
      <c r="F344">
        <v>300</v>
      </c>
      <c r="G344">
        <v>379</v>
      </c>
      <c r="H344">
        <f>F344-E344</f>
        <v>-43</v>
      </c>
      <c r="I344">
        <f>G344-E344</f>
        <v>36</v>
      </c>
    </row>
    <row r="345" spans="1:9">
      <c r="A345" t="str">
        <f>SP!A110</f>
        <v>John Danks</v>
      </c>
      <c r="B345" t="str">
        <f>SP!B110</f>
        <v>SP</v>
      </c>
      <c r="C345">
        <f>SP!C110</f>
        <v>280.32000000000005</v>
      </c>
      <c r="D345" s="3">
        <f>SP!D110</f>
        <v>-0.84812399134343552</v>
      </c>
      <c r="E345">
        <v>344</v>
      </c>
      <c r="F345">
        <v>300</v>
      </c>
      <c r="G345">
        <v>380</v>
      </c>
      <c r="H345">
        <f>F345-E345</f>
        <v>-44</v>
      </c>
      <c r="I345">
        <f>G345-E345</f>
        <v>36</v>
      </c>
    </row>
    <row r="346" spans="1:9">
      <c r="A346" t="str">
        <f>OF!A75</f>
        <v>Seth Smith</v>
      </c>
      <c r="B346" t="str">
        <f>OF!B75</f>
        <v>OF</v>
      </c>
      <c r="C346">
        <f>OF!C75</f>
        <v>222.51000000000002</v>
      </c>
      <c r="D346" s="3">
        <f>OF!D75</f>
        <v>-0.84936513220452903</v>
      </c>
      <c r="E346">
        <v>345</v>
      </c>
      <c r="F346">
        <v>300</v>
      </c>
      <c r="G346">
        <v>381</v>
      </c>
      <c r="H346">
        <f>F346-E346</f>
        <v>-45</v>
      </c>
      <c r="I346">
        <f>G346-E346</f>
        <v>36</v>
      </c>
    </row>
    <row r="347" spans="1:9">
      <c r="A347" t="str">
        <f>SP!A111</f>
        <v>Erasmo Ramirez</v>
      </c>
      <c r="B347" t="str">
        <f>SP!B111</f>
        <v>SP,RP</v>
      </c>
      <c r="C347">
        <f>SP!C111</f>
        <v>279.46999999999991</v>
      </c>
      <c r="D347" s="3">
        <f>SP!D111</f>
        <v>-0.85861904728523264</v>
      </c>
      <c r="E347">
        <v>346</v>
      </c>
      <c r="F347">
        <v>206.14</v>
      </c>
      <c r="G347">
        <v>253</v>
      </c>
      <c r="H347">
        <f>F347-E347</f>
        <v>-139.86000000000001</v>
      </c>
      <c r="I347">
        <f>G347-E347</f>
        <v>-93</v>
      </c>
    </row>
    <row r="348" spans="1:9">
      <c r="A348" t="str">
        <f>SS!A23</f>
        <v>Jung-ho Kang</v>
      </c>
      <c r="B348" t="str">
        <f>SS!B23</f>
        <v>SS</v>
      </c>
      <c r="C348">
        <f>SS!C23</f>
        <v>240.35</v>
      </c>
      <c r="D348" s="3">
        <f>SS!D23</f>
        <v>-0.86031435495165598</v>
      </c>
      <c r="E348">
        <v>347</v>
      </c>
      <c r="F348">
        <v>300</v>
      </c>
      <c r="G348">
        <v>382</v>
      </c>
      <c r="H348">
        <f>F348-E348</f>
        <v>-47</v>
      </c>
      <c r="I348">
        <f>G348-E348</f>
        <v>35</v>
      </c>
    </row>
    <row r="349" spans="1:9">
      <c r="A349" t="str">
        <f>'3B'!A27</f>
        <v>Jed Lowrie</v>
      </c>
      <c r="B349" t="str">
        <f>'3B'!B27</f>
        <v>3B</v>
      </c>
      <c r="C349">
        <f>'3B'!C27</f>
        <v>239.46</v>
      </c>
      <c r="D349" s="3">
        <f>'3B'!D27</f>
        <v>-0.89631525827672376</v>
      </c>
      <c r="E349">
        <v>348</v>
      </c>
      <c r="F349">
        <v>300</v>
      </c>
      <c r="G349">
        <v>383</v>
      </c>
      <c r="H349">
        <f>F349-E349</f>
        <v>-48</v>
      </c>
      <c r="I349">
        <f>G349-E349</f>
        <v>35</v>
      </c>
    </row>
    <row r="350" spans="1:9">
      <c r="A350" t="str">
        <f>SP!A112</f>
        <v>Chase Anderson</v>
      </c>
      <c r="B350" t="str">
        <f>SP!B112</f>
        <v>SP</v>
      </c>
      <c r="C350">
        <f>SP!C112</f>
        <v>275.77999999999997</v>
      </c>
      <c r="D350" s="3">
        <f>SP!D112</f>
        <v>-0.90417993719726075</v>
      </c>
      <c r="E350">
        <v>349</v>
      </c>
      <c r="F350">
        <v>300</v>
      </c>
      <c r="G350">
        <v>384</v>
      </c>
      <c r="H350">
        <f>F350-E350</f>
        <v>-49</v>
      </c>
      <c r="I350">
        <f>G350-E350</f>
        <v>35</v>
      </c>
    </row>
    <row r="351" spans="1:9">
      <c r="A351" t="str">
        <f>SP!A113</f>
        <v>Taylor Jungmann</v>
      </c>
      <c r="B351" t="str">
        <f>SP!B113</f>
        <v>SP</v>
      </c>
      <c r="C351">
        <f>SP!C113</f>
        <v>275.05</v>
      </c>
      <c r="D351" s="3">
        <f>SP!D113</f>
        <v>-0.91319333818256698</v>
      </c>
      <c r="E351">
        <v>350</v>
      </c>
      <c r="F351">
        <v>212.11</v>
      </c>
      <c r="G351">
        <v>269</v>
      </c>
      <c r="H351">
        <f>F351-E351</f>
        <v>-137.88999999999999</v>
      </c>
      <c r="I351">
        <f>G351-E351</f>
        <v>-81</v>
      </c>
    </row>
    <row r="352" spans="1:9">
      <c r="A352" t="str">
        <f>SP!A114</f>
        <v>Mat Latos</v>
      </c>
      <c r="B352" t="str">
        <f>SP!B114</f>
        <v>SP</v>
      </c>
      <c r="C352">
        <f>SP!C114</f>
        <v>274.94000000000005</v>
      </c>
      <c r="D352" s="3">
        <f>SP!D114</f>
        <v>-0.91455152189268096</v>
      </c>
      <c r="E352">
        <v>351</v>
      </c>
      <c r="F352">
        <v>223.45</v>
      </c>
      <c r="G352">
        <v>297</v>
      </c>
      <c r="H352">
        <f>F352-E352</f>
        <v>-127.55000000000001</v>
      </c>
      <c r="I352">
        <f>G352-E352</f>
        <v>-54</v>
      </c>
    </row>
    <row r="353" spans="1:9">
      <c r="A353" t="str">
        <f>OF!A76</f>
        <v>Austin Jackson</v>
      </c>
      <c r="B353" t="str">
        <f>OF!B76</f>
        <v>OF</v>
      </c>
      <c r="C353">
        <f>OF!C76</f>
        <v>219.12</v>
      </c>
      <c r="D353" s="3">
        <f>OF!D76</f>
        <v>-0.91959312728192821</v>
      </c>
      <c r="E353">
        <v>352</v>
      </c>
      <c r="F353">
        <v>300</v>
      </c>
      <c r="G353">
        <v>385</v>
      </c>
      <c r="H353">
        <f>F353-E353</f>
        <v>-52</v>
      </c>
      <c r="I353">
        <f>G353-E353</f>
        <v>33</v>
      </c>
    </row>
    <row r="354" spans="1:9">
      <c r="A354" t="str">
        <f>'1B'!A37</f>
        <v>Adam LaRoche</v>
      </c>
      <c r="B354" t="str">
        <f>'1B'!B37</f>
        <v>1B</v>
      </c>
      <c r="C354">
        <f>'1B'!C37</f>
        <v>219.82999999999993</v>
      </c>
      <c r="D354" s="3">
        <f>'1B'!D37</f>
        <v>-0.94544916567307324</v>
      </c>
      <c r="E354">
        <v>353</v>
      </c>
      <c r="F354">
        <v>300</v>
      </c>
      <c r="G354">
        <v>386</v>
      </c>
      <c r="H354">
        <f>F354-E354</f>
        <v>-53</v>
      </c>
      <c r="I354">
        <f>G354-E354</f>
        <v>33</v>
      </c>
    </row>
    <row r="355" spans="1:9">
      <c r="A355" t="str">
        <f>SP!A115</f>
        <v>Kyle Lohse</v>
      </c>
      <c r="B355" t="str">
        <f>SP!B115</f>
        <v>SP</v>
      </c>
      <c r="C355">
        <f>SP!C115</f>
        <v>272.04000000000008</v>
      </c>
      <c r="D355" s="3">
        <f>SP!D115</f>
        <v>-0.95035818334115874</v>
      </c>
      <c r="E355">
        <v>354</v>
      </c>
      <c r="F355">
        <v>300</v>
      </c>
      <c r="G355">
        <v>387</v>
      </c>
      <c r="H355">
        <f>F355-E355</f>
        <v>-54</v>
      </c>
      <c r="I355">
        <f>G355-E355</f>
        <v>33</v>
      </c>
    </row>
    <row r="356" spans="1:9">
      <c r="A356" t="str">
        <f>OF!A77</f>
        <v>Aaron Altherr</v>
      </c>
      <c r="B356" t="str">
        <f>OF!B77</f>
        <v>OF</v>
      </c>
      <c r="C356">
        <f>OF!C77</f>
        <v>217.25999999999993</v>
      </c>
      <c r="D356" s="3">
        <f>OF!D77</f>
        <v>-0.95812530157218379</v>
      </c>
      <c r="E356">
        <v>355</v>
      </c>
      <c r="F356">
        <v>300</v>
      </c>
      <c r="G356">
        <v>388</v>
      </c>
      <c r="H356">
        <f>F356-E356</f>
        <v>-55</v>
      </c>
      <c r="I356">
        <f>G356-E356</f>
        <v>33</v>
      </c>
    </row>
    <row r="357" spans="1:9">
      <c r="A357" t="str">
        <f>OF!A78</f>
        <v>Jackie Bradley Jr.</v>
      </c>
      <c r="B357" t="str">
        <f>OF!B78</f>
        <v>OF</v>
      </c>
      <c r="C357">
        <f>OF!C78</f>
        <v>217.25000000000006</v>
      </c>
      <c r="D357" s="3">
        <f>OF!D78</f>
        <v>-0.95833246379954828</v>
      </c>
      <c r="E357">
        <v>356</v>
      </c>
      <c r="F357">
        <v>300</v>
      </c>
      <c r="G357">
        <v>389</v>
      </c>
      <c r="H357">
        <f>F357-E357</f>
        <v>-56</v>
      </c>
      <c r="I357">
        <f>G357-E357</f>
        <v>33</v>
      </c>
    </row>
    <row r="358" spans="1:9">
      <c r="A358" t="str">
        <f>SP!A116</f>
        <v>Alfredo Simon</v>
      </c>
      <c r="B358" t="str">
        <f>SP!B116</f>
        <v>SP,RP</v>
      </c>
      <c r="C358">
        <f>SP!C116</f>
        <v>271.31</v>
      </c>
      <c r="D358" s="3">
        <f>SP!D116</f>
        <v>-0.9593715843264663</v>
      </c>
      <c r="E358">
        <v>357</v>
      </c>
      <c r="F358">
        <v>300</v>
      </c>
      <c r="G358">
        <v>390</v>
      </c>
      <c r="H358">
        <f>F358-E358</f>
        <v>-57</v>
      </c>
      <c r="I358">
        <f>G358-E358</f>
        <v>33</v>
      </c>
    </row>
    <row r="359" spans="1:9">
      <c r="A359" t="str">
        <f>'C'!A28</f>
        <v>Robinson Chirinos</v>
      </c>
      <c r="B359" t="str">
        <f>'C'!B28</f>
        <v>C</v>
      </c>
      <c r="C359">
        <f>'C'!C28</f>
        <v>158.26000000000002</v>
      </c>
      <c r="D359" s="3">
        <f>'C'!D28</f>
        <v>-0.97097453761693631</v>
      </c>
      <c r="E359">
        <v>358</v>
      </c>
      <c r="F359">
        <v>236.54</v>
      </c>
      <c r="G359">
        <v>319</v>
      </c>
      <c r="H359">
        <f>F359-E359</f>
        <v>-121.46000000000001</v>
      </c>
      <c r="I359">
        <f>G359-E359</f>
        <v>-39</v>
      </c>
    </row>
    <row r="360" spans="1:9">
      <c r="A360" t="str">
        <f>SP!A117</f>
        <v>Robbie Ray</v>
      </c>
      <c r="B360" t="str">
        <f>SP!B117</f>
        <v>SP</v>
      </c>
      <c r="C360">
        <f>SP!C117</f>
        <v>269.97000000000008</v>
      </c>
      <c r="D360" s="3">
        <f>SP!D117</f>
        <v>-0.97591673134058965</v>
      </c>
      <c r="E360">
        <v>359</v>
      </c>
      <c r="F360">
        <v>300</v>
      </c>
      <c r="G360">
        <v>391</v>
      </c>
      <c r="H360">
        <f>F360-E360</f>
        <v>-59</v>
      </c>
      <c r="I360">
        <f>G360-E360</f>
        <v>32</v>
      </c>
    </row>
    <row r="361" spans="1:9">
      <c r="A361" t="str">
        <f>SP!A118</f>
        <v>Tanner Roark</v>
      </c>
      <c r="B361" t="str">
        <f>SP!B118</f>
        <v>SP,RP</v>
      </c>
      <c r="C361">
        <f>SP!C118</f>
        <v>269.61999999999995</v>
      </c>
      <c r="D361" s="3">
        <f>SP!D118</f>
        <v>-0.98023822496368362</v>
      </c>
      <c r="E361">
        <v>360</v>
      </c>
      <c r="F361">
        <v>181.22</v>
      </c>
      <c r="G361">
        <v>196</v>
      </c>
      <c r="H361">
        <f>F361-E361</f>
        <v>-178.78</v>
      </c>
      <c r="I361">
        <f>G361-E361</f>
        <v>-164</v>
      </c>
    </row>
    <row r="362" spans="1:9">
      <c r="A362" t="str">
        <f>OF!A79</f>
        <v>Nick Buss</v>
      </c>
      <c r="B362" t="str">
        <f>OF!B79</f>
        <v>OF</v>
      </c>
      <c r="C362">
        <f>OF!C79</f>
        <v>215.5</v>
      </c>
      <c r="D362" s="3">
        <f>OF!D79</f>
        <v>-0.99458585358876683</v>
      </c>
      <c r="E362">
        <v>361</v>
      </c>
      <c r="F362">
        <v>300</v>
      </c>
      <c r="G362">
        <v>392</v>
      </c>
      <c r="H362">
        <f>F362-E362</f>
        <v>-61</v>
      </c>
      <c r="I362">
        <f>G362-E362</f>
        <v>31</v>
      </c>
    </row>
    <row r="363" spans="1:9">
      <c r="A363" t="str">
        <f>SP!A119</f>
        <v>Derek Holland</v>
      </c>
      <c r="B363" t="str">
        <f>SP!B119</f>
        <v>SP</v>
      </c>
      <c r="C363">
        <f>SP!C119</f>
        <v>267.38</v>
      </c>
      <c r="D363" s="3">
        <f>SP!D119</f>
        <v>-1.0078957841514731</v>
      </c>
      <c r="E363">
        <v>362</v>
      </c>
      <c r="F363">
        <v>220.7</v>
      </c>
      <c r="G363">
        <v>289</v>
      </c>
      <c r="H363">
        <f>F363-E363</f>
        <v>-141.30000000000001</v>
      </c>
      <c r="I363">
        <f>G363-E363</f>
        <v>-73</v>
      </c>
    </row>
    <row r="364" spans="1:9">
      <c r="A364" t="str">
        <f>'2B'!A21</f>
        <v>Jonathan Schoop</v>
      </c>
      <c r="B364" t="str">
        <f>'2B'!B21</f>
        <v>2B</v>
      </c>
      <c r="C364">
        <f>'2B'!C21</f>
        <v>254.23999999999998</v>
      </c>
      <c r="D364" s="3">
        <f>'2B'!D21</f>
        <v>-1.0081263439678199</v>
      </c>
      <c r="E364">
        <v>363</v>
      </c>
      <c r="F364">
        <v>191.99</v>
      </c>
      <c r="G364">
        <v>224</v>
      </c>
      <c r="H364">
        <f>F364-E364</f>
        <v>-171.01</v>
      </c>
      <c r="I364">
        <f>G364-E364</f>
        <v>-139</v>
      </c>
    </row>
    <row r="365" spans="1:9">
      <c r="A365" t="str">
        <f>'1B'!A38</f>
        <v>A.J. Reed</v>
      </c>
      <c r="B365" t="str">
        <f>'1B'!B38</f>
        <v>1B</v>
      </c>
      <c r="C365">
        <f>'1B'!C38</f>
        <v>215.62</v>
      </c>
      <c r="D365" s="3">
        <f>'1B'!D38</f>
        <v>-1.0166029194714923</v>
      </c>
      <c r="E365">
        <v>364</v>
      </c>
      <c r="F365">
        <v>216.66</v>
      </c>
      <c r="G365">
        <v>275</v>
      </c>
      <c r="H365">
        <f>F365-E365</f>
        <v>-147.34</v>
      </c>
      <c r="I365">
        <f>G365-E365</f>
        <v>-89</v>
      </c>
    </row>
    <row r="366" spans="1:9">
      <c r="A366" t="str">
        <f>'3B'!A28</f>
        <v>Tyler White</v>
      </c>
      <c r="B366" t="str">
        <f>'3B'!B28</f>
        <v>3B</v>
      </c>
      <c r="C366">
        <f>'3B'!C28</f>
        <v>233</v>
      </c>
      <c r="D366" s="3">
        <f>'3B'!D28</f>
        <v>-1.0192754742136032</v>
      </c>
      <c r="E366">
        <v>365</v>
      </c>
      <c r="F366">
        <v>300</v>
      </c>
      <c r="G366">
        <v>393</v>
      </c>
      <c r="H366">
        <f>F366-E366</f>
        <v>-65</v>
      </c>
      <c r="I366">
        <f>G366-E366</f>
        <v>28</v>
      </c>
    </row>
    <row r="367" spans="1:9">
      <c r="A367" t="str">
        <f>'1B'!A39</f>
        <v>Justin Morneau</v>
      </c>
      <c r="B367" t="str">
        <f>'1B'!B39</f>
        <v>1B</v>
      </c>
      <c r="C367">
        <f>'1B'!C39</f>
        <v>215.13</v>
      </c>
      <c r="D367" s="3">
        <f>'1B'!D39</f>
        <v>-1.0248844727639452</v>
      </c>
      <c r="E367">
        <v>366</v>
      </c>
      <c r="F367">
        <v>300</v>
      </c>
      <c r="G367">
        <v>394</v>
      </c>
      <c r="H367">
        <f>F367-E367</f>
        <v>-66</v>
      </c>
      <c r="I367">
        <f>G367-E367</f>
        <v>28</v>
      </c>
    </row>
    <row r="368" spans="1:9">
      <c r="A368" t="str">
        <f>SP!A120</f>
        <v>Doug Fister</v>
      </c>
      <c r="B368" t="str">
        <f>SP!B120</f>
        <v>SP,RP</v>
      </c>
      <c r="C368">
        <f>SP!C120</f>
        <v>265.66999999999996</v>
      </c>
      <c r="D368" s="3">
        <f>SP!D120</f>
        <v>-1.0290093672814384</v>
      </c>
      <c r="E368">
        <v>367</v>
      </c>
      <c r="F368">
        <v>190.23</v>
      </c>
      <c r="G368">
        <v>217</v>
      </c>
      <c r="H368">
        <f>F368-E368</f>
        <v>-176.77</v>
      </c>
      <c r="I368">
        <f>G368-E368</f>
        <v>-150</v>
      </c>
    </row>
    <row r="369" spans="1:9">
      <c r="A369" t="str">
        <f>'3B'!A29</f>
        <v>Danny Valencia</v>
      </c>
      <c r="B369" t="str">
        <f>'3B'!B29</f>
        <v>3B</v>
      </c>
      <c r="C369">
        <f>'3B'!C29</f>
        <v>232.07000000000002</v>
      </c>
      <c r="D369" s="3">
        <f>'3B'!D29</f>
        <v>-1.0369771771271166</v>
      </c>
      <c r="E369">
        <v>368</v>
      </c>
      <c r="F369">
        <v>215.49</v>
      </c>
      <c r="G369">
        <v>273</v>
      </c>
      <c r="H369">
        <f>F369-E369</f>
        <v>-152.51</v>
      </c>
      <c r="I369">
        <f>G369-E369</f>
        <v>-95</v>
      </c>
    </row>
    <row r="370" spans="1:9">
      <c r="A370" t="str">
        <f>SP!A121</f>
        <v>Drew Hutchison</v>
      </c>
      <c r="B370" t="str">
        <f>SP!B121</f>
        <v>SP</v>
      </c>
      <c r="C370">
        <f>SP!C121</f>
        <v>264.83999999999997</v>
      </c>
      <c r="D370" s="3">
        <f>SP!D121</f>
        <v>-1.0392574807304853</v>
      </c>
      <c r="E370">
        <v>369</v>
      </c>
      <c r="F370">
        <v>300</v>
      </c>
      <c r="G370">
        <v>395</v>
      </c>
      <c r="H370">
        <f>F370-E370</f>
        <v>-69</v>
      </c>
      <c r="I370">
        <f>G370-E370</f>
        <v>26</v>
      </c>
    </row>
    <row r="371" spans="1:9">
      <c r="A371" t="str">
        <f>'1B'!A40</f>
        <v>Brandon Moss</v>
      </c>
      <c r="B371" t="str">
        <f>'1B'!B40</f>
        <v>1B</v>
      </c>
      <c r="C371">
        <f>'1B'!C40</f>
        <v>213.99000000000004</v>
      </c>
      <c r="D371" s="3">
        <f>'1B'!D40</f>
        <v>-1.044151760015773</v>
      </c>
      <c r="E371">
        <v>370</v>
      </c>
      <c r="F371">
        <v>300</v>
      </c>
      <c r="G371">
        <v>396</v>
      </c>
      <c r="H371">
        <f>F371-E371</f>
        <v>-70</v>
      </c>
      <c r="I371">
        <f>G371-E371</f>
        <v>26</v>
      </c>
    </row>
    <row r="372" spans="1:9">
      <c r="A372" t="str">
        <f>'C'!A29</f>
        <v>Jason Castro</v>
      </c>
      <c r="B372" t="str">
        <f>'C'!B29</f>
        <v>C</v>
      </c>
      <c r="C372">
        <f>'C'!C29</f>
        <v>154.5</v>
      </c>
      <c r="D372" s="3">
        <f>'C'!D29</f>
        <v>-1.0442997889011241</v>
      </c>
      <c r="E372">
        <v>371</v>
      </c>
      <c r="F372">
        <v>300</v>
      </c>
      <c r="G372">
        <v>397</v>
      </c>
      <c r="H372">
        <f>F372-E372</f>
        <v>-71</v>
      </c>
      <c r="I372">
        <f>G372-E372</f>
        <v>26</v>
      </c>
    </row>
    <row r="373" spans="1:9">
      <c r="A373" t="str">
        <f>SP!A122</f>
        <v>Jerad Eickhoff</v>
      </c>
      <c r="B373" t="str">
        <f>SP!B122</f>
        <v>SP</v>
      </c>
      <c r="C373">
        <f>SP!C122</f>
        <v>264.42999999999995</v>
      </c>
      <c r="D373" s="3">
        <f>SP!D122</f>
        <v>-1.044319801831822</v>
      </c>
      <c r="E373">
        <v>372</v>
      </c>
      <c r="F373">
        <v>209.66</v>
      </c>
      <c r="G373">
        <v>264</v>
      </c>
      <c r="H373">
        <f>F373-E373</f>
        <v>-162.34</v>
      </c>
      <c r="I373">
        <f>G373-E373</f>
        <v>-108</v>
      </c>
    </row>
    <row r="374" spans="1:9">
      <c r="A374" t="str">
        <f>SS!A24</f>
        <v>Jose Iglesias</v>
      </c>
      <c r="B374" t="str">
        <f>SS!B24</f>
        <v>SS</v>
      </c>
      <c r="C374">
        <f>SS!C24</f>
        <v>234.33999999999995</v>
      </c>
      <c r="D374" s="3">
        <f>SS!D24</f>
        <v>-1.0504757846412298</v>
      </c>
      <c r="E374">
        <v>373</v>
      </c>
      <c r="F374">
        <v>232.28</v>
      </c>
      <c r="G374">
        <v>315</v>
      </c>
      <c r="H374">
        <f>F374-E374</f>
        <v>-140.72</v>
      </c>
      <c r="I374">
        <f>G374-E374</f>
        <v>-58</v>
      </c>
    </row>
    <row r="375" spans="1:9">
      <c r="A375" t="str">
        <f>'C'!A30</f>
        <v>Dioner Navarro</v>
      </c>
      <c r="B375" t="str">
        <f>'C'!B30</f>
        <v>C</v>
      </c>
      <c r="C375">
        <f>'C'!C30</f>
        <v>154.17000000000002</v>
      </c>
      <c r="D375" s="3">
        <f>'C'!D30</f>
        <v>-1.0507352497851081</v>
      </c>
      <c r="E375">
        <v>374</v>
      </c>
      <c r="F375">
        <v>300</v>
      </c>
      <c r="G375">
        <v>398</v>
      </c>
      <c r="H375">
        <f>F375-E375</f>
        <v>-74</v>
      </c>
      <c r="I375">
        <f>G375-E375</f>
        <v>24</v>
      </c>
    </row>
    <row r="376" spans="1:9">
      <c r="A376" t="str">
        <f>SP!A123</f>
        <v>Matt Garza</v>
      </c>
      <c r="B376" t="str">
        <f>SP!B123</f>
        <v>SP</v>
      </c>
      <c r="C376">
        <f>SP!C123</f>
        <v>263.06999999999988</v>
      </c>
      <c r="D376" s="3">
        <f>SP!D123</f>
        <v>-1.0611118913386957</v>
      </c>
      <c r="E376">
        <v>375</v>
      </c>
      <c r="F376">
        <v>300</v>
      </c>
      <c r="G376">
        <v>399</v>
      </c>
      <c r="H376">
        <f>F376-E376</f>
        <v>-75</v>
      </c>
      <c r="I376">
        <f>G376-E376</f>
        <v>24</v>
      </c>
    </row>
    <row r="377" spans="1:9">
      <c r="A377" t="str">
        <f>SP!A124</f>
        <v>Joe Ross</v>
      </c>
      <c r="B377" t="str">
        <f>SP!B124</f>
        <v>SP</v>
      </c>
      <c r="C377">
        <f>SP!C124</f>
        <v>260.88</v>
      </c>
      <c r="D377" s="3">
        <f>SP!D124</f>
        <v>-1.0881520942946139</v>
      </c>
      <c r="E377">
        <v>376</v>
      </c>
      <c r="F377">
        <v>179.6</v>
      </c>
      <c r="G377">
        <v>194</v>
      </c>
      <c r="H377">
        <f>F377-E377</f>
        <v>-196.4</v>
      </c>
      <c r="I377">
        <f>G377-E377</f>
        <v>-182</v>
      </c>
    </row>
    <row r="378" spans="1:9">
      <c r="A378" t="str">
        <f>'1B'!A41</f>
        <v>Ryan Howard</v>
      </c>
      <c r="B378" t="str">
        <f>'1B'!B41</f>
        <v>1B</v>
      </c>
      <c r="C378">
        <f>'1B'!C41</f>
        <v>210.92000000000002</v>
      </c>
      <c r="D378" s="3">
        <f>'1B'!D41</f>
        <v>-1.0960382265623652</v>
      </c>
      <c r="E378">
        <v>377</v>
      </c>
      <c r="F378">
        <v>228.43</v>
      </c>
      <c r="G378">
        <v>307</v>
      </c>
      <c r="H378">
        <f>F378-E378</f>
        <v>-148.57</v>
      </c>
      <c r="I378">
        <f>G378-E378</f>
        <v>-70</v>
      </c>
    </row>
    <row r="379" spans="1:9">
      <c r="A379" t="str">
        <f>SP!A125</f>
        <v>Charlie Morton</v>
      </c>
      <c r="B379" t="str">
        <f>SP!B125</f>
        <v>SP</v>
      </c>
      <c r="C379">
        <f>SP!C125</f>
        <v>259.02999999999992</v>
      </c>
      <c r="D379" s="3">
        <f>SP!D125</f>
        <v>-1.1109942748738164</v>
      </c>
      <c r="E379">
        <v>378</v>
      </c>
      <c r="F379">
        <v>300</v>
      </c>
      <c r="G379">
        <v>400</v>
      </c>
      <c r="H379">
        <f>F379-E379</f>
        <v>-78</v>
      </c>
      <c r="I379">
        <f>G379-E379</f>
        <v>22</v>
      </c>
    </row>
    <row r="380" spans="1:9">
      <c r="A380" t="str">
        <f>SP!A126</f>
        <v>Miguel Gonzalez</v>
      </c>
      <c r="B380" t="str">
        <f>SP!B126</f>
        <v>SP</v>
      </c>
      <c r="C380">
        <f>SP!C126</f>
        <v>258.22999999999996</v>
      </c>
      <c r="D380" s="3">
        <f>SP!D126</f>
        <v>-1.1208719745837405</v>
      </c>
      <c r="E380">
        <v>379</v>
      </c>
      <c r="F380">
        <v>300</v>
      </c>
      <c r="G380">
        <v>401</v>
      </c>
      <c r="H380">
        <f>F380-E380</f>
        <v>-79</v>
      </c>
      <c r="I380">
        <f>G380-E380</f>
        <v>22</v>
      </c>
    </row>
    <row r="381" spans="1:9">
      <c r="A381" t="str">
        <f>'1B'!A42</f>
        <v>Mark Canha</v>
      </c>
      <c r="B381" t="str">
        <f>'1B'!B42</f>
        <v>1B</v>
      </c>
      <c r="C381">
        <f>'1B'!C42</f>
        <v>208.27999999999997</v>
      </c>
      <c r="D381" s="3">
        <f>'1B'!D42</f>
        <v>-1.1406572075666011</v>
      </c>
      <c r="E381">
        <v>380</v>
      </c>
      <c r="F381">
        <v>300</v>
      </c>
      <c r="G381">
        <v>402</v>
      </c>
      <c r="H381">
        <f>F381-E381</f>
        <v>-80</v>
      </c>
      <c r="I381">
        <f>G381-E381</f>
        <v>22</v>
      </c>
    </row>
    <row r="382" spans="1:9">
      <c r="A382" t="str">
        <f>OF!A80</f>
        <v>Steven Souza</v>
      </c>
      <c r="B382" t="str">
        <f>OF!B80</f>
        <v>OF</v>
      </c>
      <c r="C382">
        <f>OF!C80</f>
        <v>207.14</v>
      </c>
      <c r="D382" s="3">
        <f>OF!D80</f>
        <v>-1.1677734756675442</v>
      </c>
      <c r="E382">
        <v>381</v>
      </c>
      <c r="F382">
        <v>230.17</v>
      </c>
      <c r="G382">
        <v>311</v>
      </c>
      <c r="H382">
        <f>F382-E382</f>
        <v>-150.83000000000001</v>
      </c>
      <c r="I382">
        <f>G382-E382</f>
        <v>-70</v>
      </c>
    </row>
    <row r="383" spans="1:9">
      <c r="A383" t="str">
        <f>OF!A81</f>
        <v>John Jaso</v>
      </c>
      <c r="B383" t="str">
        <f>OF!B81</f>
        <v>OF</v>
      </c>
      <c r="C383">
        <f>OF!C81</f>
        <v>206.65999999999997</v>
      </c>
      <c r="D383" s="3">
        <f>OF!D81</f>
        <v>-1.1777172625811587</v>
      </c>
      <c r="E383">
        <v>382</v>
      </c>
      <c r="F383">
        <v>300</v>
      </c>
      <c r="G383">
        <v>403</v>
      </c>
      <c r="H383">
        <f>F383-E383</f>
        <v>-82</v>
      </c>
      <c r="I383">
        <f>G383-E383</f>
        <v>21</v>
      </c>
    </row>
    <row r="384" spans="1:9">
      <c r="A384" t="str">
        <f>OF!A82</f>
        <v>Colby Rasmus</v>
      </c>
      <c r="B384" t="str">
        <f>OF!B82</f>
        <v>OF</v>
      </c>
      <c r="C384">
        <f>OF!C82</f>
        <v>205.02000000000004</v>
      </c>
      <c r="D384" s="3">
        <f>OF!D82</f>
        <v>-1.2116918678693385</v>
      </c>
      <c r="E384">
        <v>383</v>
      </c>
      <c r="F384">
        <v>221.92</v>
      </c>
      <c r="G384">
        <v>294</v>
      </c>
      <c r="H384">
        <f>F384-E384</f>
        <v>-161.08000000000001</v>
      </c>
      <c r="I384">
        <f>G384-E384</f>
        <v>-89</v>
      </c>
    </row>
    <row r="385" spans="1:9">
      <c r="A385" t="str">
        <f>'3B'!A30</f>
        <v>Lonnie Chisenhall</v>
      </c>
      <c r="B385" t="str">
        <f>'3B'!B30</f>
        <v>3B</v>
      </c>
      <c r="C385">
        <f>'3B'!C30</f>
        <v>222.83000000000004</v>
      </c>
      <c r="D385" s="3">
        <f>'3B'!D30</f>
        <v>-1.2128521609129932</v>
      </c>
      <c r="E385">
        <v>384</v>
      </c>
      <c r="F385">
        <v>300</v>
      </c>
      <c r="G385">
        <v>404</v>
      </c>
      <c r="H385">
        <f>F385-E385</f>
        <v>-84</v>
      </c>
      <c r="I385">
        <f>G385-E385</f>
        <v>20</v>
      </c>
    </row>
    <row r="386" spans="1:9">
      <c r="A386" t="str">
        <f>SS!A25</f>
        <v>Eugenio Suarez</v>
      </c>
      <c r="B386" t="str">
        <f>SS!B25</f>
        <v>SS</v>
      </c>
      <c r="C386">
        <f>SS!C25</f>
        <v>228.90999999999997</v>
      </c>
      <c r="D386" s="3">
        <f>SS!D25</f>
        <v>-1.2222855289364669</v>
      </c>
      <c r="E386">
        <v>385</v>
      </c>
      <c r="F386">
        <v>191.28</v>
      </c>
      <c r="G386">
        <v>223</v>
      </c>
      <c r="H386">
        <f>F386-E386</f>
        <v>-193.72</v>
      </c>
      <c r="I386">
        <f>G386-E386</f>
        <v>-162</v>
      </c>
    </row>
    <row r="387" spans="1:9">
      <c r="A387" t="str">
        <f>OF!A83</f>
        <v>Alex Rios</v>
      </c>
      <c r="B387" t="str">
        <f>OF!B83</f>
        <v>OF</v>
      </c>
      <c r="C387">
        <f>OF!C83</f>
        <v>204.34999999999997</v>
      </c>
      <c r="D387" s="3">
        <f>OF!D83</f>
        <v>-1.225571737102926</v>
      </c>
      <c r="E387">
        <v>386</v>
      </c>
      <c r="F387">
        <v>300</v>
      </c>
      <c r="G387">
        <v>405</v>
      </c>
      <c r="H387">
        <f>F387-E387</f>
        <v>-86</v>
      </c>
      <c r="I387">
        <f>G387-E387</f>
        <v>19</v>
      </c>
    </row>
    <row r="388" spans="1:9">
      <c r="A388" t="str">
        <f>'1B'!A43</f>
        <v>Brock Stassi</v>
      </c>
      <c r="B388" t="str">
        <f>'1B'!B43</f>
        <v>1B</v>
      </c>
      <c r="C388">
        <f>'1B'!C43</f>
        <v>202</v>
      </c>
      <c r="D388" s="3">
        <f>'1B'!D43</f>
        <v>-1.2467962987433416</v>
      </c>
      <c r="E388">
        <v>387</v>
      </c>
      <c r="F388">
        <v>300</v>
      </c>
      <c r="G388">
        <v>406</v>
      </c>
      <c r="H388">
        <f>F388-E388</f>
        <v>-87</v>
      </c>
      <c r="I388">
        <f>G388-E388</f>
        <v>19</v>
      </c>
    </row>
    <row r="389" spans="1:9">
      <c r="A389" t="str">
        <f>OF!A84</f>
        <v>Marlon Byrd</v>
      </c>
      <c r="B389" t="str">
        <f>OF!B84</f>
        <v>OF</v>
      </c>
      <c r="C389">
        <f>OF!C84</f>
        <v>202.83000000000004</v>
      </c>
      <c r="D389" s="3">
        <f>OF!D84</f>
        <v>-1.257060395662702</v>
      </c>
      <c r="E389">
        <v>388</v>
      </c>
      <c r="F389">
        <v>242.54</v>
      </c>
      <c r="G389">
        <v>326</v>
      </c>
      <c r="H389">
        <f>F389-E389</f>
        <v>-145.46</v>
      </c>
      <c r="I389">
        <f>G389-E389</f>
        <v>-62</v>
      </c>
    </row>
    <row r="390" spans="1:9">
      <c r="A390" t="str">
        <f>SS!A26</f>
        <v>Addison Russell</v>
      </c>
      <c r="B390" t="str">
        <f>SS!B26</f>
        <v>SS</v>
      </c>
      <c r="C390">
        <f>SS!C26</f>
        <v>227.69000000000003</v>
      </c>
      <c r="D390" s="3">
        <f>SS!D26</f>
        <v>-1.2608873499383413</v>
      </c>
      <c r="E390">
        <v>389</v>
      </c>
      <c r="F390">
        <v>143.18</v>
      </c>
      <c r="G390">
        <v>147</v>
      </c>
      <c r="H390">
        <f>F390-E390</f>
        <v>-245.82</v>
      </c>
      <c r="I390">
        <f>G390-E390</f>
        <v>-242</v>
      </c>
    </row>
    <row r="391" spans="1:9">
      <c r="A391" t="str">
        <f>'2B'!A22</f>
        <v>Jose Ramirez</v>
      </c>
      <c r="B391" t="str">
        <f>'2B'!B22</f>
        <v>2B</v>
      </c>
      <c r="C391">
        <f>'2B'!C22</f>
        <v>245</v>
      </c>
      <c r="D391" s="3">
        <f>'2B'!D22</f>
        <v>-1.2689800941291933</v>
      </c>
      <c r="E391">
        <v>390</v>
      </c>
      <c r="F391">
        <v>300</v>
      </c>
      <c r="G391">
        <v>407</v>
      </c>
      <c r="H391">
        <f>F391-E391</f>
        <v>-90</v>
      </c>
      <c r="I391">
        <f>G391-E391</f>
        <v>17</v>
      </c>
    </row>
    <row r="392" spans="1:9">
      <c r="A392" t="str">
        <f>OF!A85</f>
        <v>Rusney Castillo</v>
      </c>
      <c r="B392" t="str">
        <f>OF!B85</f>
        <v>OF</v>
      </c>
      <c r="C392">
        <f>OF!C85</f>
        <v>201.42000000000002</v>
      </c>
      <c r="D392" s="3">
        <f>OF!D85</f>
        <v>-1.2862702697214436</v>
      </c>
      <c r="E392">
        <v>391</v>
      </c>
      <c r="F392">
        <v>242.95</v>
      </c>
      <c r="G392">
        <v>327</v>
      </c>
      <c r="H392">
        <f>F392-E392</f>
        <v>-148.05000000000001</v>
      </c>
      <c r="I392">
        <f>G392-E392</f>
        <v>-64</v>
      </c>
    </row>
    <row r="393" spans="1:9">
      <c r="A393" t="str">
        <f>'3B'!A31</f>
        <v>Matt Duffy</v>
      </c>
      <c r="B393" t="str">
        <f>'3B'!B31</f>
        <v>3B</v>
      </c>
      <c r="C393">
        <f>'3B'!C31</f>
        <v>218.26999999999992</v>
      </c>
      <c r="D393" s="3">
        <f>'3B'!D31</f>
        <v>-1.2996476074566752</v>
      </c>
      <c r="E393">
        <v>392</v>
      </c>
      <c r="F393">
        <v>107.51</v>
      </c>
      <c r="G393">
        <v>106</v>
      </c>
      <c r="H393">
        <f>F393-E393</f>
        <v>-284.49</v>
      </c>
      <c r="I393">
        <f>G393-E393</f>
        <v>-286</v>
      </c>
    </row>
    <row r="394" spans="1:9">
      <c r="A394" t="str">
        <f>'2B'!A23</f>
        <v>Johnny Giavotella</v>
      </c>
      <c r="B394" t="str">
        <f>'2B'!B23</f>
        <v>2B</v>
      </c>
      <c r="C394">
        <f>'2B'!C23</f>
        <v>243.90999999999997</v>
      </c>
      <c r="D394" s="3">
        <f>'2B'!D23</f>
        <v>-1.2997518027521271</v>
      </c>
      <c r="E394">
        <v>393</v>
      </c>
      <c r="F394">
        <v>300</v>
      </c>
      <c r="G394">
        <v>408</v>
      </c>
      <c r="H394">
        <f>F394-E394</f>
        <v>-93</v>
      </c>
      <c r="I394">
        <f>G394-E394</f>
        <v>15</v>
      </c>
    </row>
    <row r="395" spans="1:9">
      <c r="A395" t="str">
        <f>'C'!A31</f>
        <v>Chris Iannetta</v>
      </c>
      <c r="B395" t="str">
        <f>'C'!B31</f>
        <v>C</v>
      </c>
      <c r="C395">
        <f>'C'!C31</f>
        <v>140.82999999999998</v>
      </c>
      <c r="D395" s="3">
        <f>'C'!D31</f>
        <v>-1.3108838806710286</v>
      </c>
      <c r="E395">
        <v>394</v>
      </c>
      <c r="F395">
        <v>300</v>
      </c>
      <c r="G395">
        <v>409</v>
      </c>
      <c r="H395">
        <f>F395-E395</f>
        <v>-94</v>
      </c>
      <c r="I395">
        <f>G395-E395</f>
        <v>15</v>
      </c>
    </row>
    <row r="396" spans="1:9">
      <c r="A396" t="str">
        <f>'1B'!A44</f>
        <v>Mike Napoli</v>
      </c>
      <c r="B396" t="str">
        <f>'1B'!B44</f>
        <v>1B</v>
      </c>
      <c r="C396">
        <f>'1B'!C44</f>
        <v>198.15999999999994</v>
      </c>
      <c r="D396" s="3">
        <f>'1B'!D44</f>
        <v>-1.3116966347495029</v>
      </c>
      <c r="E396">
        <v>395</v>
      </c>
      <c r="F396">
        <v>300</v>
      </c>
      <c r="G396">
        <v>410</v>
      </c>
      <c r="H396">
        <f>F396-E396</f>
        <v>-95</v>
      </c>
      <c r="I396">
        <f>G396-E396</f>
        <v>15</v>
      </c>
    </row>
    <row r="397" spans="1:9">
      <c r="A397" t="str">
        <f>OF!A86</f>
        <v>Angel Pagan</v>
      </c>
      <c r="B397" t="str">
        <f>OF!B86</f>
        <v>OF</v>
      </c>
      <c r="C397">
        <f>OF!C86</f>
        <v>199.73000000000002</v>
      </c>
      <c r="D397" s="3">
        <f>OF!D86</f>
        <v>-1.3212806861464597</v>
      </c>
      <c r="E397">
        <v>396</v>
      </c>
      <c r="F397">
        <v>300</v>
      </c>
      <c r="G397">
        <v>411</v>
      </c>
      <c r="H397">
        <f>F397-E397</f>
        <v>-96</v>
      </c>
      <c r="I397">
        <f>G397-E397</f>
        <v>15</v>
      </c>
    </row>
    <row r="398" spans="1:9">
      <c r="A398" t="str">
        <f>'2B'!A24</f>
        <v>Brett Lawrie</v>
      </c>
      <c r="B398" t="str">
        <f>'2B'!B24</f>
        <v>2B</v>
      </c>
      <c r="C398">
        <f>'2B'!C24</f>
        <v>243.05000000000007</v>
      </c>
      <c r="D398" s="3">
        <f>'2B'!D24</f>
        <v>-1.3240303985463644</v>
      </c>
      <c r="E398">
        <v>397</v>
      </c>
      <c r="F398">
        <v>221.38</v>
      </c>
      <c r="G398">
        <v>293</v>
      </c>
      <c r="H398">
        <f>F398-E398</f>
        <v>-175.62</v>
      </c>
      <c r="I398">
        <f>G398-E398</f>
        <v>-104</v>
      </c>
    </row>
    <row r="399" spans="1:9">
      <c r="A399" t="str">
        <f>'C'!A32</f>
        <v>Carlos Perez</v>
      </c>
      <c r="B399" t="str">
        <f>'C'!B32</f>
        <v>C</v>
      </c>
      <c r="C399">
        <f>'C'!C32</f>
        <v>137.69</v>
      </c>
      <c r="D399" s="3">
        <f>'C'!D32</f>
        <v>-1.372118266051972</v>
      </c>
      <c r="E399">
        <v>398</v>
      </c>
      <c r="F399">
        <v>300</v>
      </c>
      <c r="G399">
        <v>412</v>
      </c>
      <c r="H399">
        <f>F399-E399</f>
        <v>-98</v>
      </c>
      <c r="I399">
        <f>G399-E399</f>
        <v>14</v>
      </c>
    </row>
    <row r="400" spans="1:9">
      <c r="A400" t="str">
        <f>'1B'!A45</f>
        <v>Ben Paulsen</v>
      </c>
      <c r="B400" t="str">
        <f>'1B'!B45</f>
        <v>1B</v>
      </c>
      <c r="C400">
        <f>'1B'!C45</f>
        <v>190.08000000000004</v>
      </c>
      <c r="D400" s="3">
        <f>'1B'!D45</f>
        <v>-1.4482577584291298</v>
      </c>
      <c r="E400">
        <v>399</v>
      </c>
      <c r="F400">
        <v>300</v>
      </c>
      <c r="G400">
        <v>413</v>
      </c>
      <c r="H400">
        <f>F400-E400</f>
        <v>-99</v>
      </c>
      <c r="I400">
        <f>G400-E400</f>
        <v>14</v>
      </c>
    </row>
    <row r="401" spans="1:9">
      <c r="A401" t="str">
        <f>SP!A127</f>
        <v>Zack Weiss</v>
      </c>
      <c r="B401" t="str">
        <f>SP!B127</f>
        <v>SP</v>
      </c>
      <c r="C401">
        <f>SP!C127</f>
        <v>230.98999999999998</v>
      </c>
      <c r="D401" s="3">
        <f>SP!D127</f>
        <v>-1.4572076497066866</v>
      </c>
      <c r="E401">
        <v>400</v>
      </c>
      <c r="F401">
        <v>300</v>
      </c>
      <c r="G401">
        <v>414</v>
      </c>
      <c r="H401">
        <f>F401-E401</f>
        <v>-100</v>
      </c>
      <c r="I401">
        <f>G401-E401</f>
        <v>14</v>
      </c>
    </row>
    <row r="402" spans="1:9">
      <c r="A402" t="str">
        <f>OF!A87</f>
        <v>Domingo Santana</v>
      </c>
      <c r="B402" t="str">
        <f>OF!B87</f>
        <v>OF</v>
      </c>
      <c r="C402">
        <f>OF!C87</f>
        <v>192.83000000000004</v>
      </c>
      <c r="D402" s="3">
        <f>OF!D87</f>
        <v>-1.4642226230296604</v>
      </c>
      <c r="E402">
        <v>401</v>
      </c>
      <c r="F402">
        <v>266.88</v>
      </c>
      <c r="G402">
        <v>339</v>
      </c>
      <c r="H402">
        <f>F402-E402</f>
        <v>-134.12</v>
      </c>
      <c r="I402">
        <f>G402-E402</f>
        <v>-62</v>
      </c>
    </row>
    <row r="403" spans="1:9">
      <c r="A403" t="str">
        <f>SS!A27</f>
        <v>Jimmy Rollins</v>
      </c>
      <c r="B403" t="str">
        <f>SS!B27</f>
        <v>SS</v>
      </c>
      <c r="C403">
        <f>SS!C27</f>
        <v>221.02999999999997</v>
      </c>
      <c r="D403" s="3">
        <f>SS!D27</f>
        <v>-1.471615323604325</v>
      </c>
      <c r="E403">
        <v>402</v>
      </c>
      <c r="F403">
        <v>300</v>
      </c>
      <c r="G403">
        <v>415</v>
      </c>
      <c r="H403">
        <f>F403-E403</f>
        <v>-102</v>
      </c>
      <c r="I403">
        <f>G403-E403</f>
        <v>13</v>
      </c>
    </row>
    <row r="404" spans="1:9">
      <c r="A404" t="str">
        <f>'C'!A33</f>
        <v>Josh Phegley</v>
      </c>
      <c r="B404" t="str">
        <f>'C'!B33</f>
        <v>C</v>
      </c>
      <c r="C404">
        <f>'C'!C33</f>
        <v>131.51000000000005</v>
      </c>
      <c r="D404" s="3">
        <f>'C'!D33</f>
        <v>-1.4926368971520447</v>
      </c>
      <c r="E404">
        <v>403</v>
      </c>
      <c r="F404">
        <v>300</v>
      </c>
      <c r="G404">
        <v>416</v>
      </c>
      <c r="H404">
        <f>F404-E404</f>
        <v>-103</v>
      </c>
      <c r="I404">
        <f>G404-E404</f>
        <v>13</v>
      </c>
    </row>
    <row r="405" spans="1:9">
      <c r="A405" t="str">
        <f>'2B'!A25</f>
        <v>Christopher Bostick</v>
      </c>
      <c r="B405" t="str">
        <f>'2B'!B25</f>
        <v>2B</v>
      </c>
      <c r="C405">
        <f>'2B'!C25</f>
        <v>237</v>
      </c>
      <c r="D405" s="3">
        <f>'2B'!D25</f>
        <v>-1.4948274968663138</v>
      </c>
      <c r="E405">
        <v>404</v>
      </c>
      <c r="F405">
        <v>300</v>
      </c>
      <c r="G405">
        <v>417</v>
      </c>
      <c r="H405">
        <f>F405-E405</f>
        <v>-104</v>
      </c>
      <c r="I405">
        <f>G405-E405</f>
        <v>13</v>
      </c>
    </row>
    <row r="406" spans="1:9">
      <c r="A406" t="str">
        <f>'C'!A34</f>
        <v>Caleb Joseph</v>
      </c>
      <c r="B406" t="str">
        <f>'C'!B34</f>
        <v>C</v>
      </c>
      <c r="C406">
        <f>'C'!C34</f>
        <v>130.36000000000001</v>
      </c>
      <c r="D406" s="3">
        <f>'C'!D34</f>
        <v>-1.5150635032629007</v>
      </c>
      <c r="E406">
        <v>405</v>
      </c>
      <c r="F406">
        <v>300</v>
      </c>
      <c r="G406">
        <v>418</v>
      </c>
      <c r="H406">
        <f>F406-E406</f>
        <v>-105</v>
      </c>
      <c r="I406">
        <f>G406-E406</f>
        <v>13</v>
      </c>
    </row>
    <row r="407" spans="1:9">
      <c r="A407" t="str">
        <f>OF!A88</f>
        <v>Jon Jay</v>
      </c>
      <c r="B407" t="str">
        <f>OF!B88</f>
        <v>OF</v>
      </c>
      <c r="C407">
        <f>OF!C88</f>
        <v>189.88</v>
      </c>
      <c r="D407" s="3">
        <f>OF!D88</f>
        <v>-1.5253354801029138</v>
      </c>
      <c r="E407">
        <v>406</v>
      </c>
      <c r="F407">
        <v>300</v>
      </c>
      <c r="G407">
        <v>419</v>
      </c>
      <c r="H407">
        <f>F407-E407</f>
        <v>-106</v>
      </c>
      <c r="I407">
        <f>G407-E407</f>
        <v>13</v>
      </c>
    </row>
    <row r="408" spans="1:9">
      <c r="A408" t="str">
        <f>OF!A89</f>
        <v>Byron Buxton</v>
      </c>
      <c r="B408" t="str">
        <f>OF!B89</f>
        <v>OF</v>
      </c>
      <c r="C408">
        <f>OF!C89</f>
        <v>189.83</v>
      </c>
      <c r="D408" s="3">
        <f>OF!D89</f>
        <v>-1.5263712912397482</v>
      </c>
      <c r="E408">
        <v>407</v>
      </c>
      <c r="F408">
        <v>184.4</v>
      </c>
      <c r="G408">
        <v>204</v>
      </c>
      <c r="H408">
        <f>F408-E408</f>
        <v>-222.6</v>
      </c>
      <c r="I408">
        <f>G408-E408</f>
        <v>-203</v>
      </c>
    </row>
    <row r="409" spans="1:9">
      <c r="A409" t="str">
        <f>SS!A28</f>
        <v>Eduardo Escobar</v>
      </c>
      <c r="B409" t="str">
        <f>SS!B28</f>
        <v>SS</v>
      </c>
      <c r="C409">
        <f>SS!C28</f>
        <v>218.7</v>
      </c>
      <c r="D409" s="3">
        <f>SS!D28</f>
        <v>-1.5453384735505313</v>
      </c>
      <c r="E409">
        <v>408</v>
      </c>
      <c r="F409">
        <v>200.93</v>
      </c>
      <c r="G409">
        <v>243</v>
      </c>
      <c r="H409">
        <f>F409-E409</f>
        <v>-207.07</v>
      </c>
      <c r="I409">
        <f>G409-E409</f>
        <v>-165</v>
      </c>
    </row>
    <row r="410" spans="1:9">
      <c r="A410" t="str">
        <f>'1B'!A46</f>
        <v>Chris Colabello</v>
      </c>
      <c r="B410" t="str">
        <f>'1B'!B46</f>
        <v>1B</v>
      </c>
      <c r="C410">
        <f>'1B'!C46</f>
        <v>182.88999999999996</v>
      </c>
      <c r="D410" s="3">
        <f>'1B'!D46</f>
        <v>-1.5697768771489986</v>
      </c>
      <c r="E410">
        <v>409</v>
      </c>
      <c r="F410">
        <v>218.08</v>
      </c>
      <c r="G410">
        <v>282</v>
      </c>
      <c r="H410">
        <f>F410-E410</f>
        <v>-190.92</v>
      </c>
      <c r="I410">
        <f>G410-E410</f>
        <v>-127</v>
      </c>
    </row>
    <row r="411" spans="1:9">
      <c r="A411" t="str">
        <f>SS!A29</f>
        <v>Adeiny Hechavarria</v>
      </c>
      <c r="B411" t="str">
        <f>SS!B29</f>
        <v>SS</v>
      </c>
      <c r="C411">
        <f>SS!C29</f>
        <v>217.68000000000006</v>
      </c>
      <c r="D411" s="3">
        <f>SS!D29</f>
        <v>-1.577612127175049</v>
      </c>
      <c r="E411">
        <v>410</v>
      </c>
      <c r="F411">
        <v>300</v>
      </c>
      <c r="G411">
        <v>420</v>
      </c>
      <c r="H411">
        <f>F411-E411</f>
        <v>-110</v>
      </c>
      <c r="I411">
        <f>G411-E411</f>
        <v>10</v>
      </c>
    </row>
    <row r="412" spans="1:9">
      <c r="A412" t="str">
        <f>OF!A90</f>
        <v>Chris Coghlan</v>
      </c>
      <c r="B412" t="str">
        <f>OF!B90</f>
        <v>OF</v>
      </c>
      <c r="C412">
        <f>OF!C90</f>
        <v>187.31</v>
      </c>
      <c r="D412" s="3">
        <f>OF!D90</f>
        <v>-1.578576172536222</v>
      </c>
      <c r="E412">
        <v>411</v>
      </c>
      <c r="F412">
        <v>253.55</v>
      </c>
      <c r="G412">
        <v>332</v>
      </c>
      <c r="H412">
        <f>F412-E412</f>
        <v>-157.44999999999999</v>
      </c>
      <c r="I412">
        <f>G412-E412</f>
        <v>-79</v>
      </c>
    </row>
    <row r="413" spans="1:9">
      <c r="A413" t="str">
        <f>OF!A91</f>
        <v>Abraham Almonte</v>
      </c>
      <c r="B413" t="str">
        <f>OF!B91</f>
        <v>OF</v>
      </c>
      <c r="C413">
        <f>OF!C91</f>
        <v>187.08999999999997</v>
      </c>
      <c r="D413" s="3">
        <f>OF!D91</f>
        <v>-1.5831337415382956</v>
      </c>
      <c r="E413">
        <v>412</v>
      </c>
      <c r="F413">
        <v>300</v>
      </c>
      <c r="G413">
        <v>421</v>
      </c>
      <c r="H413">
        <f>F413-E413</f>
        <v>-112</v>
      </c>
      <c r="I413">
        <f>G413-E413</f>
        <v>9</v>
      </c>
    </row>
    <row r="414" spans="1:9">
      <c r="A414" t="str">
        <f>OF!A92</f>
        <v>David Murphy</v>
      </c>
      <c r="B414" t="str">
        <f>OF!B92</f>
        <v>OF</v>
      </c>
      <c r="C414">
        <f>OF!C92</f>
        <v>187.01000000000002</v>
      </c>
      <c r="D414" s="3">
        <f>OF!D92</f>
        <v>-1.5847910393572302</v>
      </c>
      <c r="E414">
        <v>413</v>
      </c>
      <c r="F414">
        <v>300</v>
      </c>
      <c r="G414">
        <v>422</v>
      </c>
      <c r="H414">
        <f>F414-E414</f>
        <v>-113</v>
      </c>
      <c r="I414">
        <f>G414-E414</f>
        <v>9</v>
      </c>
    </row>
    <row r="415" spans="1:9">
      <c r="A415" t="str">
        <f>'3B'!A32</f>
        <v>David Freese</v>
      </c>
      <c r="B415" t="str">
        <f>'3B'!B32</f>
        <v>3B</v>
      </c>
      <c r="C415">
        <f>'3B'!C32</f>
        <v>203</v>
      </c>
      <c r="D415" s="3">
        <f>'3B'!D32</f>
        <v>-1.5902981488430747</v>
      </c>
      <c r="E415">
        <v>414</v>
      </c>
      <c r="F415">
        <v>300</v>
      </c>
      <c r="G415">
        <v>423</v>
      </c>
      <c r="H415">
        <f>F415-E415</f>
        <v>-114</v>
      </c>
      <c r="I415">
        <f>G415-E415</f>
        <v>9</v>
      </c>
    </row>
    <row r="416" spans="1:9">
      <c r="A416" t="str">
        <f>OF!A93</f>
        <v>Leonys Martin</v>
      </c>
      <c r="B416" t="str">
        <f>OF!B93</f>
        <v>OF</v>
      </c>
      <c r="C416">
        <f>OF!C93</f>
        <v>186.63</v>
      </c>
      <c r="D416" s="3">
        <f>OF!D93</f>
        <v>-1.5926632039971753</v>
      </c>
      <c r="E416">
        <v>415</v>
      </c>
      <c r="F416">
        <v>300</v>
      </c>
      <c r="G416">
        <v>424</v>
      </c>
      <c r="H416">
        <f>F416-E416</f>
        <v>-115</v>
      </c>
      <c r="I416">
        <f>G416-E416</f>
        <v>9</v>
      </c>
    </row>
    <row r="417" spans="1:9">
      <c r="A417" t="str">
        <f>'1B'!A47</f>
        <v>Matt Adams</v>
      </c>
      <c r="B417" t="str">
        <f>'1B'!B47</f>
        <v>1B</v>
      </c>
      <c r="C417">
        <f>'1B'!C47</f>
        <v>181.48999999999995</v>
      </c>
      <c r="D417" s="3">
        <f>'1B'!D47</f>
        <v>-1.5934384579845779</v>
      </c>
      <c r="E417">
        <v>416</v>
      </c>
      <c r="F417">
        <v>300</v>
      </c>
      <c r="G417">
        <v>425</v>
      </c>
      <c r="H417">
        <f>F417-E417</f>
        <v>-116</v>
      </c>
      <c r="I417">
        <f>G417-E417</f>
        <v>9</v>
      </c>
    </row>
    <row r="418" spans="1:9">
      <c r="A418" t="str">
        <f>'3B'!A33</f>
        <v>Jake Lamb</v>
      </c>
      <c r="B418" t="str">
        <f>'3B'!B33</f>
        <v>3B</v>
      </c>
      <c r="C418">
        <f>'3B'!C33</f>
        <v>201.43999999999997</v>
      </c>
      <c r="D418" s="3">
        <f>'3B'!D33</f>
        <v>-1.6199913279238076</v>
      </c>
      <c r="E418">
        <v>417</v>
      </c>
      <c r="F418">
        <v>300</v>
      </c>
      <c r="G418">
        <v>426</v>
      </c>
      <c r="H418">
        <f>F418-E418</f>
        <v>-117</v>
      </c>
      <c r="I418">
        <f>G418-E418</f>
        <v>9</v>
      </c>
    </row>
    <row r="419" spans="1:9">
      <c r="A419" t="str">
        <f>OF!A94</f>
        <v>Preston Tucker</v>
      </c>
      <c r="B419" t="str">
        <f>OF!B94</f>
        <v>OF</v>
      </c>
      <c r="C419">
        <f>OF!C94</f>
        <v>183.33000000000004</v>
      </c>
      <c r="D419" s="3">
        <f>OF!D94</f>
        <v>-1.6610267390282705</v>
      </c>
      <c r="E419">
        <v>418</v>
      </c>
      <c r="F419">
        <v>300</v>
      </c>
      <c r="G419">
        <v>427</v>
      </c>
      <c r="H419">
        <f>F419-E419</f>
        <v>-118</v>
      </c>
      <c r="I419">
        <f>G419-E419</f>
        <v>9</v>
      </c>
    </row>
    <row r="420" spans="1:9">
      <c r="A420" t="str">
        <f>SS!A30</f>
        <v>Zack Cozart</v>
      </c>
      <c r="B420" t="str">
        <f>SS!B30</f>
        <v>SS</v>
      </c>
      <c r="C420">
        <f>SS!C30</f>
        <v>214.90000000000009</v>
      </c>
      <c r="D420" s="3">
        <f>SS!D30</f>
        <v>-1.6655736537203074</v>
      </c>
      <c r="E420">
        <v>419</v>
      </c>
      <c r="F420">
        <v>238.5</v>
      </c>
      <c r="G420">
        <v>324</v>
      </c>
      <c r="H420">
        <f>F420-E420</f>
        <v>-180.5</v>
      </c>
      <c r="I420">
        <f>G420-E420</f>
        <v>-95</v>
      </c>
    </row>
    <row r="421" spans="1:9">
      <c r="A421" t="str">
        <f>OF!A95</f>
        <v>Adam Duvall</v>
      </c>
      <c r="B421" t="str">
        <f>OF!B95</f>
        <v>OF</v>
      </c>
      <c r="C421">
        <f>OF!C95</f>
        <v>182.70000000000005</v>
      </c>
      <c r="D421" s="3">
        <f>OF!D95</f>
        <v>-1.6740779593523889</v>
      </c>
      <c r="E421">
        <v>420</v>
      </c>
      <c r="F421">
        <v>300</v>
      </c>
      <c r="G421">
        <v>428</v>
      </c>
      <c r="H421">
        <f>F421-E421</f>
        <v>-120</v>
      </c>
      <c r="I421">
        <f>G421-E421</f>
        <v>8</v>
      </c>
    </row>
    <row r="422" spans="1:9">
      <c r="A422" t="str">
        <f>'3B'!A34</f>
        <v>Adonis Garcia</v>
      </c>
      <c r="B422" t="str">
        <f>'3B'!B34</f>
        <v>3B</v>
      </c>
      <c r="C422">
        <f>'3B'!C34</f>
        <v>198.09</v>
      </c>
      <c r="D422" s="3">
        <f>'3B'!D34</f>
        <v>-1.6837555265907647</v>
      </c>
      <c r="E422">
        <v>421</v>
      </c>
      <c r="F422">
        <v>223.78</v>
      </c>
      <c r="G422">
        <v>298</v>
      </c>
      <c r="H422">
        <f>F422-E422</f>
        <v>-197.22</v>
      </c>
      <c r="I422">
        <f>G422-E422</f>
        <v>-123</v>
      </c>
    </row>
    <row r="423" spans="1:9">
      <c r="A423" t="str">
        <f>'3B'!A35</f>
        <v>Hector Olivera</v>
      </c>
      <c r="B423" t="str">
        <f>'3B'!B35</f>
        <v>3B</v>
      </c>
      <c r="C423">
        <f>'3B'!C35</f>
        <v>197.87</v>
      </c>
      <c r="D423" s="3">
        <f>'3B'!D35</f>
        <v>-1.6879430262047144</v>
      </c>
      <c r="E423">
        <v>422</v>
      </c>
      <c r="F423">
        <v>219.9</v>
      </c>
      <c r="G423">
        <v>285</v>
      </c>
      <c r="H423">
        <f>F423-E423</f>
        <v>-202.1</v>
      </c>
      <c r="I423">
        <f>G423-E423</f>
        <v>-137</v>
      </c>
    </row>
    <row r="424" spans="1:9">
      <c r="A424" t="str">
        <f>OF!A96</f>
        <v>Dustin Ackley</v>
      </c>
      <c r="B424" t="str">
        <f>OF!B96</f>
        <v>OF</v>
      </c>
      <c r="C424">
        <f>OF!C96</f>
        <v>179.19999999999996</v>
      </c>
      <c r="D424" s="3">
        <f>OF!D96</f>
        <v>-1.746584738930826</v>
      </c>
      <c r="E424">
        <v>423</v>
      </c>
      <c r="F424">
        <v>300</v>
      </c>
      <c r="G424">
        <v>429</v>
      </c>
      <c r="H424">
        <f>F424-E424</f>
        <v>-123</v>
      </c>
      <c r="I424">
        <f>G424-E424</f>
        <v>6</v>
      </c>
    </row>
    <row r="425" spans="1:9">
      <c r="A425" t="str">
        <f>OF!A97</f>
        <v>Rajai Davis</v>
      </c>
      <c r="B425" t="str">
        <f>OF!B97</f>
        <v>OF</v>
      </c>
      <c r="C425">
        <f>OF!C97</f>
        <v>178.05999999999997</v>
      </c>
      <c r="D425" s="3">
        <f>OF!D97</f>
        <v>-1.7702012328506587</v>
      </c>
      <c r="E425">
        <v>424</v>
      </c>
      <c r="F425">
        <v>300</v>
      </c>
      <c r="G425">
        <v>430</v>
      </c>
      <c r="H425">
        <f>F425-E425</f>
        <v>-124</v>
      </c>
      <c r="I425">
        <f>G425-E425</f>
        <v>6</v>
      </c>
    </row>
    <row r="426" spans="1:9">
      <c r="A426" t="str">
        <f>OF!A98</f>
        <v>Aaron Hicks</v>
      </c>
      <c r="B426" t="str">
        <f>OF!B98</f>
        <v>OF</v>
      </c>
      <c r="C426">
        <f>OF!C98</f>
        <v>177.89000000000001</v>
      </c>
      <c r="D426" s="3">
        <f>OF!D98</f>
        <v>-1.7737229907158965</v>
      </c>
      <c r="E426">
        <v>425</v>
      </c>
      <c r="F426">
        <v>300</v>
      </c>
      <c r="G426">
        <v>431</v>
      </c>
      <c r="H426">
        <f>F426-E426</f>
        <v>-125</v>
      </c>
      <c r="I426">
        <f>G426-E426</f>
        <v>6</v>
      </c>
    </row>
    <row r="427" spans="1:9">
      <c r="A427" t="str">
        <f>'1B'!A48</f>
        <v>Jon Singleton</v>
      </c>
      <c r="B427" t="str">
        <f>'1B'!B48</f>
        <v>1B</v>
      </c>
      <c r="C427">
        <f>'1B'!C48</f>
        <v>170.33000000000007</v>
      </c>
      <c r="D427" s="3">
        <f>'1B'!D48</f>
        <v>-1.7820550595024789</v>
      </c>
      <c r="E427">
        <v>426</v>
      </c>
      <c r="F427">
        <v>300</v>
      </c>
      <c r="G427">
        <v>432</v>
      </c>
      <c r="H427">
        <f>F427-E427</f>
        <v>-126</v>
      </c>
      <c r="I427">
        <f>G427-E427</f>
        <v>6</v>
      </c>
    </row>
    <row r="428" spans="1:9">
      <c r="A428" t="str">
        <f>'1B'!A49</f>
        <v>Travis Shaw</v>
      </c>
      <c r="B428" t="str">
        <f>'1B'!B49</f>
        <v>1B</v>
      </c>
      <c r="C428">
        <f>'1B'!C49</f>
        <v>170.04000000000002</v>
      </c>
      <c r="D428" s="3">
        <f>'1B'!D49</f>
        <v>-1.7869563869612783</v>
      </c>
      <c r="E428">
        <v>427</v>
      </c>
      <c r="F428">
        <v>300</v>
      </c>
      <c r="G428">
        <v>433</v>
      </c>
      <c r="H428">
        <f>F428-E428</f>
        <v>-127</v>
      </c>
      <c r="I428">
        <f>G428-E428</f>
        <v>6</v>
      </c>
    </row>
    <row r="429" spans="1:9">
      <c r="A429" t="str">
        <f>'1B'!A50</f>
        <v>Justin Smoak</v>
      </c>
      <c r="B429" t="str">
        <f>'1B'!B50</f>
        <v>1B</v>
      </c>
      <c r="C429">
        <f>'1B'!C50</f>
        <v>169.99</v>
      </c>
      <c r="D429" s="3">
        <f>'1B'!D50</f>
        <v>-1.7878014434196918</v>
      </c>
      <c r="E429">
        <v>428</v>
      </c>
      <c r="F429">
        <v>300</v>
      </c>
      <c r="G429">
        <v>434</v>
      </c>
      <c r="H429">
        <f>F429-E429</f>
        <v>-128</v>
      </c>
      <c r="I429">
        <f>G429-E429</f>
        <v>6</v>
      </c>
    </row>
    <row r="430" spans="1:9">
      <c r="A430" t="str">
        <f>'2B'!A26</f>
        <v>Scooter Gennett</v>
      </c>
      <c r="B430" t="str">
        <f>'2B'!B26</f>
        <v>2B</v>
      </c>
      <c r="C430">
        <f>'2B'!C26</f>
        <v>225.83999999999997</v>
      </c>
      <c r="D430" s="3">
        <f>'2B'!D26</f>
        <v>-1.8098846236845976</v>
      </c>
      <c r="E430">
        <v>429</v>
      </c>
      <c r="F430">
        <v>300</v>
      </c>
      <c r="G430">
        <v>435</v>
      </c>
      <c r="H430">
        <f>F430-E430</f>
        <v>-129</v>
      </c>
      <c r="I430">
        <f>G430-E430</f>
        <v>6</v>
      </c>
    </row>
    <row r="431" spans="1:9">
      <c r="A431" t="str">
        <f>'1B'!A51</f>
        <v>Wilin Rosario</v>
      </c>
      <c r="B431" t="str">
        <f>'1B'!B51</f>
        <v>1B</v>
      </c>
      <c r="C431">
        <f>'1B'!C51</f>
        <v>167.95999999999998</v>
      </c>
      <c r="D431" s="3">
        <f>'1B'!D51</f>
        <v>-1.8221107356312822</v>
      </c>
      <c r="E431">
        <v>430</v>
      </c>
      <c r="F431">
        <v>300</v>
      </c>
      <c r="G431">
        <v>436</v>
      </c>
      <c r="H431">
        <f>F431-E431</f>
        <v>-130</v>
      </c>
      <c r="I431">
        <f>G431-E431</f>
        <v>6</v>
      </c>
    </row>
    <row r="432" spans="1:9">
      <c r="A432" t="str">
        <f>OF!A99</f>
        <v>Desmond Jennings</v>
      </c>
      <c r="B432" t="str">
        <f>OF!B99</f>
        <v>OF</v>
      </c>
      <c r="C432">
        <f>OF!C99</f>
        <v>174.63999999999993</v>
      </c>
      <c r="D432" s="3">
        <f>OF!D99</f>
        <v>-1.8410507146101593</v>
      </c>
      <c r="E432">
        <v>431</v>
      </c>
      <c r="F432">
        <v>300</v>
      </c>
      <c r="G432">
        <v>437</v>
      </c>
      <c r="H432">
        <f>F432-E432</f>
        <v>-131</v>
      </c>
      <c r="I432">
        <f>G432-E432</f>
        <v>6</v>
      </c>
    </row>
    <row r="433" spans="1:9">
      <c r="A433" t="str">
        <f>'2B'!A27</f>
        <v>Devon Travis</v>
      </c>
      <c r="B433" t="str">
        <f>'2B'!B27</f>
        <v>2B</v>
      </c>
      <c r="C433">
        <f>'2B'!C27</f>
        <v>223.07000000000002</v>
      </c>
      <c r="D433" s="3">
        <f>'2B'!D27</f>
        <v>-1.8880842868823242</v>
      </c>
      <c r="E433">
        <v>432</v>
      </c>
      <c r="F433">
        <v>217</v>
      </c>
      <c r="G433">
        <v>278</v>
      </c>
      <c r="H433">
        <f>F433-E433</f>
        <v>-215</v>
      </c>
      <c r="I433">
        <f>G433-E433</f>
        <v>-154</v>
      </c>
    </row>
    <row r="434" spans="1:9">
      <c r="A434" t="str">
        <f>OF!A100</f>
        <v>Coco Crisp</v>
      </c>
      <c r="B434" t="str">
        <f>OF!B100</f>
        <v>OF</v>
      </c>
      <c r="C434">
        <f>OF!C100</f>
        <v>172.33000000000004</v>
      </c>
      <c r="D434" s="3">
        <f>OF!D100</f>
        <v>-1.8889051891319244</v>
      </c>
      <c r="E434">
        <v>433</v>
      </c>
      <c r="F434">
        <v>300</v>
      </c>
      <c r="G434">
        <v>438</v>
      </c>
      <c r="H434">
        <f>F434-E434</f>
        <v>-133</v>
      </c>
      <c r="I434">
        <f>G434-E434</f>
        <v>5</v>
      </c>
    </row>
    <row r="435" spans="1:9">
      <c r="A435" t="str">
        <f>SS!A31</f>
        <v>J.J. Hardy</v>
      </c>
      <c r="B435" t="str">
        <f>SS!B31</f>
        <v>SS</v>
      </c>
      <c r="C435">
        <f>SS!C31</f>
        <v>207.61</v>
      </c>
      <c r="D435" s="3">
        <f>SS!D31</f>
        <v>-1.8962353546249657</v>
      </c>
      <c r="E435">
        <v>434</v>
      </c>
      <c r="F435">
        <v>300</v>
      </c>
      <c r="G435">
        <v>439</v>
      </c>
      <c r="H435">
        <f>F435-E435</f>
        <v>-134</v>
      </c>
      <c r="I435">
        <f>G435-E435</f>
        <v>5</v>
      </c>
    </row>
    <row r="436" spans="1:9">
      <c r="A436" t="str">
        <f>OF!A101</f>
        <v>Jarrod Dyson</v>
      </c>
      <c r="B436" t="str">
        <f>OF!B101</f>
        <v>OF</v>
      </c>
      <c r="C436">
        <f>OF!C101</f>
        <v>171.54000000000002</v>
      </c>
      <c r="D436" s="3">
        <f>OF!D101</f>
        <v>-1.9052710050939148</v>
      </c>
      <c r="E436">
        <v>435</v>
      </c>
      <c r="F436">
        <v>300</v>
      </c>
      <c r="G436">
        <v>440</v>
      </c>
      <c r="H436">
        <f>F436-E436</f>
        <v>-135</v>
      </c>
      <c r="I436">
        <f>G436-E436</f>
        <v>5</v>
      </c>
    </row>
    <row r="437" spans="1:9">
      <c r="A437" t="str">
        <f>OF!A102</f>
        <v>Gregor Blanco</v>
      </c>
      <c r="B437" t="str">
        <f>OF!B102</f>
        <v>OF</v>
      </c>
      <c r="C437">
        <f>OF!C102</f>
        <v>171.10999999999996</v>
      </c>
      <c r="D437" s="3">
        <f>OF!D102</f>
        <v>-1.9141789808706953</v>
      </c>
      <c r="E437">
        <v>436</v>
      </c>
      <c r="F437">
        <v>300</v>
      </c>
      <c r="G437">
        <v>441</v>
      </c>
      <c r="H437">
        <f>F437-E437</f>
        <v>-136</v>
      </c>
      <c r="I437">
        <f>G437-E437</f>
        <v>5</v>
      </c>
    </row>
    <row r="438" spans="1:9">
      <c r="A438" t="str">
        <f>OF!A103</f>
        <v>Josh Hamilton</v>
      </c>
      <c r="B438" t="str">
        <f>OF!B103</f>
        <v>OF</v>
      </c>
      <c r="C438">
        <f>OF!C103</f>
        <v>170.07999999999998</v>
      </c>
      <c r="D438" s="3">
        <f>OF!D103</f>
        <v>-1.9355166902894914</v>
      </c>
      <c r="E438">
        <v>437</v>
      </c>
      <c r="F438">
        <v>300</v>
      </c>
      <c r="G438">
        <v>442</v>
      </c>
      <c r="H438">
        <f>F438-E438</f>
        <v>-137</v>
      </c>
      <c r="I438">
        <f>G438-E438</f>
        <v>5</v>
      </c>
    </row>
    <row r="439" spans="1:9">
      <c r="A439" t="str">
        <f>SS!A32</f>
        <v>Wilmer Flores</v>
      </c>
      <c r="B439" t="str">
        <f>SS!B32</f>
        <v>SS</v>
      </c>
      <c r="C439">
        <f>SS!C32</f>
        <v>205.96999999999994</v>
      </c>
      <c r="D439" s="3">
        <f>SS!D32</f>
        <v>-1.9481263271192941</v>
      </c>
      <c r="E439">
        <v>438</v>
      </c>
      <c r="F439">
        <v>300</v>
      </c>
      <c r="G439">
        <v>443</v>
      </c>
      <c r="H439">
        <f>F439-E439</f>
        <v>-138</v>
      </c>
      <c r="I439">
        <f>G439-E439</f>
        <v>5</v>
      </c>
    </row>
    <row r="440" spans="1:9">
      <c r="A440" t="str">
        <f>OF!A104</f>
        <v>Brandon Guyer</v>
      </c>
      <c r="B440" t="str">
        <f>OF!B104</f>
        <v>OF</v>
      </c>
      <c r="C440">
        <f>OF!C104</f>
        <v>168.38</v>
      </c>
      <c r="D440" s="3">
        <f>OF!D104</f>
        <v>-1.9707342689418741</v>
      </c>
      <c r="E440">
        <v>439</v>
      </c>
      <c r="F440">
        <v>300</v>
      </c>
      <c r="G440">
        <v>444</v>
      </c>
      <c r="H440">
        <f>F440-E440</f>
        <v>-139</v>
      </c>
      <c r="I440">
        <f>G440-E440</f>
        <v>5</v>
      </c>
    </row>
    <row r="441" spans="1:9">
      <c r="A441" t="str">
        <f>OF!A105</f>
        <v>Steve Pearce</v>
      </c>
      <c r="B441" t="str">
        <f>OF!B105</f>
        <v>OF</v>
      </c>
      <c r="C441">
        <f>OF!C105</f>
        <v>168.17000000000002</v>
      </c>
      <c r="D441" s="3">
        <f>OF!D105</f>
        <v>-1.9750846757165796</v>
      </c>
      <c r="E441">
        <v>440</v>
      </c>
      <c r="F441">
        <v>300</v>
      </c>
      <c r="G441">
        <v>445</v>
      </c>
      <c r="H441">
        <f>F441-E441</f>
        <v>-140</v>
      </c>
      <c r="I441">
        <f>G441-E441</f>
        <v>5</v>
      </c>
    </row>
    <row r="442" spans="1:9">
      <c r="A442" t="str">
        <f>'3B'!A36</f>
        <v>Yasmany Tomas</v>
      </c>
      <c r="B442" t="str">
        <f>'3B'!B36</f>
        <v>3B</v>
      </c>
      <c r="C442">
        <f>'3B'!C36</f>
        <v>181.14999999999998</v>
      </c>
      <c r="D442" s="3">
        <f>'3B'!D36</f>
        <v>-2.0061929968648737</v>
      </c>
      <c r="E442">
        <v>441</v>
      </c>
      <c r="F442">
        <v>226.62</v>
      </c>
      <c r="G442">
        <v>303</v>
      </c>
      <c r="H442">
        <f>F442-E442</f>
        <v>-214.38</v>
      </c>
      <c r="I442">
        <f>G442-E442</f>
        <v>-138</v>
      </c>
    </row>
    <row r="443" spans="1:9">
      <c r="A443" t="str">
        <f>SS!A33</f>
        <v>Freddy Galvis</v>
      </c>
      <c r="B443" t="str">
        <f>SS!B33</f>
        <v>SS</v>
      </c>
      <c r="C443">
        <f>SS!C33</f>
        <v>202.41000000000003</v>
      </c>
      <c r="D443" s="3">
        <f>SS!D33</f>
        <v>-2.0607677064362426</v>
      </c>
      <c r="E443">
        <v>442</v>
      </c>
      <c r="F443">
        <v>300</v>
      </c>
      <c r="G443">
        <v>446</v>
      </c>
      <c r="H443">
        <f>F443-E443</f>
        <v>-142</v>
      </c>
      <c r="I443">
        <f>G443-E443</f>
        <v>4</v>
      </c>
    </row>
    <row r="444" spans="1:9">
      <c r="A444" t="str">
        <f>OF!A106</f>
        <v>Michael Cuddyer</v>
      </c>
      <c r="B444" t="str">
        <f>OF!B106</f>
        <v>OF</v>
      </c>
      <c r="C444">
        <f>OF!C106</f>
        <v>160.98000000000002</v>
      </c>
      <c r="D444" s="3">
        <f>OF!D106</f>
        <v>-2.1240343171934226</v>
      </c>
      <c r="E444">
        <v>443</v>
      </c>
      <c r="F444">
        <v>300</v>
      </c>
      <c r="G444">
        <v>447</v>
      </c>
      <c r="H444">
        <f>F444-E444</f>
        <v>-143</v>
      </c>
      <c r="I444">
        <f>G444-E444</f>
        <v>4</v>
      </c>
    </row>
    <row r="445" spans="1:9">
      <c r="A445" t="str">
        <f>OF!A107</f>
        <v>Will Venable</v>
      </c>
      <c r="B445" t="str">
        <f>OF!B107</f>
        <v>OF</v>
      </c>
      <c r="C445">
        <f>OF!C107</f>
        <v>159.22</v>
      </c>
      <c r="D445" s="3">
        <f>OF!D107</f>
        <v>-2.1604948692100079</v>
      </c>
      <c r="E445">
        <v>444</v>
      </c>
      <c r="F445">
        <v>300</v>
      </c>
      <c r="G445">
        <v>448</v>
      </c>
      <c r="H445">
        <f>F445-E445</f>
        <v>-144</v>
      </c>
      <c r="I445">
        <f>G445-E445</f>
        <v>4</v>
      </c>
    </row>
    <row r="446" spans="1:9">
      <c r="A446" t="str">
        <f>OF!A108</f>
        <v>Domonic Brown</v>
      </c>
      <c r="B446" t="str">
        <f>OF!B108</f>
        <v>OF</v>
      </c>
      <c r="C446">
        <f>OF!C108</f>
        <v>158.12</v>
      </c>
      <c r="D446" s="3">
        <f>OF!D108</f>
        <v>-2.1832827142203728</v>
      </c>
      <c r="E446">
        <v>445</v>
      </c>
      <c r="F446">
        <v>300</v>
      </c>
      <c r="G446">
        <v>449</v>
      </c>
      <c r="H446">
        <f>F446-E446</f>
        <v>-145</v>
      </c>
      <c r="I446">
        <f>G446-E446</f>
        <v>4</v>
      </c>
    </row>
    <row r="447" spans="1:9">
      <c r="A447" t="str">
        <f>OF!A109</f>
        <v>Dayan Viciedo</v>
      </c>
      <c r="B447" t="str">
        <f>OF!B109</f>
        <v>OF</v>
      </c>
      <c r="C447">
        <f>OF!C109</f>
        <v>156.75000000000003</v>
      </c>
      <c r="D447" s="3">
        <f>OF!D109</f>
        <v>-2.2116639393696458</v>
      </c>
      <c r="E447">
        <v>446</v>
      </c>
      <c r="F447">
        <v>300</v>
      </c>
      <c r="G447">
        <v>450</v>
      </c>
      <c r="H447">
        <f>F447-E447</f>
        <v>-146</v>
      </c>
      <c r="I447">
        <f>G447-E447</f>
        <v>4</v>
      </c>
    </row>
    <row r="448" spans="1:9">
      <c r="A448" t="str">
        <f>OF!A110</f>
        <v>Anthony Gose</v>
      </c>
      <c r="B448" t="str">
        <f>OF!B110</f>
        <v>OF</v>
      </c>
      <c r="C448">
        <f>OF!C110</f>
        <v>156.46999999999997</v>
      </c>
      <c r="D448" s="3">
        <f>OF!D110</f>
        <v>-2.2174644817359219</v>
      </c>
      <c r="E448">
        <v>447</v>
      </c>
      <c r="F448">
        <v>300</v>
      </c>
      <c r="G448">
        <v>451</v>
      </c>
      <c r="H448">
        <f>F448-E448</f>
        <v>-147</v>
      </c>
      <c r="I448">
        <f>G448-E448</f>
        <v>4</v>
      </c>
    </row>
    <row r="449" spans="1:9">
      <c r="A449" t="str">
        <f>SS!A34</f>
        <v>Jordy Mercer</v>
      </c>
      <c r="B449" t="str">
        <f>SS!B34</f>
        <v>SS</v>
      </c>
      <c r="C449">
        <f>SS!C34</f>
        <v>197.07</v>
      </c>
      <c r="D449" s="3">
        <f>SS!D34</f>
        <v>-2.2297297754116707</v>
      </c>
      <c r="E449">
        <v>448</v>
      </c>
      <c r="F449">
        <v>300</v>
      </c>
      <c r="G449">
        <v>452</v>
      </c>
      <c r="H449">
        <f>F449-E449</f>
        <v>-148</v>
      </c>
      <c r="I449">
        <f>G449-E449</f>
        <v>4</v>
      </c>
    </row>
    <row r="450" spans="1:9">
      <c r="A450" t="str">
        <f>'1B'!A52</f>
        <v>Jesus Montero</v>
      </c>
      <c r="B450" t="str">
        <f>'1B'!B52</f>
        <v>1B</v>
      </c>
      <c r="C450">
        <f>'1B'!C52</f>
        <v>142.17000000000004</v>
      </c>
      <c r="D450" s="3">
        <f>'1B'!D52</f>
        <v>-2.257990856880987</v>
      </c>
      <c r="E450">
        <v>449</v>
      </c>
      <c r="F450">
        <v>260.8</v>
      </c>
      <c r="G450">
        <v>335</v>
      </c>
      <c r="H450">
        <f>F450-E450</f>
        <v>-188.2</v>
      </c>
      <c r="I450">
        <f>G450-E450</f>
        <v>-114</v>
      </c>
    </row>
    <row r="451" spans="1:9">
      <c r="A451" t="str">
        <f>OF!A111</f>
        <v>Chris Young</v>
      </c>
      <c r="B451" t="str">
        <f>OF!B111</f>
        <v>OF</v>
      </c>
      <c r="C451">
        <f>OF!C111</f>
        <v>153.31999999999996</v>
      </c>
      <c r="D451" s="3">
        <f>OF!D111</f>
        <v>-2.2827205833565136</v>
      </c>
      <c r="E451">
        <v>450</v>
      </c>
      <c r="F451">
        <v>300</v>
      </c>
      <c r="G451">
        <v>453</v>
      </c>
      <c r="H451">
        <f>F451-E451</f>
        <v>-150</v>
      </c>
      <c r="I451">
        <f>G451-E451</f>
        <v>3</v>
      </c>
    </row>
    <row r="452" spans="1:9">
      <c r="A452" t="str">
        <f>OF!A112</f>
        <v>Juan Lagares</v>
      </c>
      <c r="B452" t="str">
        <f>OF!B112</f>
        <v>OF</v>
      </c>
      <c r="C452">
        <f>OF!C112</f>
        <v>152.86000000000001</v>
      </c>
      <c r="D452" s="3">
        <f>OF!D112</f>
        <v>-2.2922500458153925</v>
      </c>
      <c r="E452">
        <v>451</v>
      </c>
      <c r="F452">
        <v>300</v>
      </c>
      <c r="G452">
        <v>454</v>
      </c>
      <c r="H452">
        <f>F452-E452</f>
        <v>-151</v>
      </c>
      <c r="I452">
        <f>G452-E452</f>
        <v>3</v>
      </c>
    </row>
    <row r="453" spans="1:9">
      <c r="A453" t="str">
        <f>'3B'!A37</f>
        <v>Juan Uribe</v>
      </c>
      <c r="B453" t="str">
        <f>'3B'!B37</f>
        <v>3B</v>
      </c>
      <c r="C453">
        <f>'3B'!C37</f>
        <v>165.92000000000002</v>
      </c>
      <c r="D453" s="3">
        <f>'3B'!D37</f>
        <v>-2.2960821746851012</v>
      </c>
      <c r="E453">
        <v>452</v>
      </c>
      <c r="F453">
        <v>300</v>
      </c>
      <c r="G453">
        <v>455</v>
      </c>
      <c r="H453">
        <f>F453-E453</f>
        <v>-152</v>
      </c>
      <c r="I453">
        <f>G453-E453</f>
        <v>3</v>
      </c>
    </row>
    <row r="454" spans="1:9">
      <c r="A454" t="str">
        <f>OF!A113</f>
        <v>Carl Crawford</v>
      </c>
      <c r="B454" t="str">
        <f>OF!B113</f>
        <v>OF</v>
      </c>
      <c r="C454">
        <f>OF!C113</f>
        <v>150.69</v>
      </c>
      <c r="D454" s="3">
        <f>OF!D113</f>
        <v>-2.3372042491540226</v>
      </c>
      <c r="E454">
        <v>453</v>
      </c>
      <c r="F454">
        <v>300</v>
      </c>
      <c r="G454">
        <v>456</v>
      </c>
      <c r="H454">
        <f>F454-E454</f>
        <v>-153</v>
      </c>
      <c r="I454">
        <f>G454-E454</f>
        <v>3</v>
      </c>
    </row>
    <row r="455" spans="1:9">
      <c r="A455" t="str">
        <f>'3B'!A38</f>
        <v>Tyler Saladino</v>
      </c>
      <c r="B455" t="str">
        <f>'3B'!B38</f>
        <v>3B</v>
      </c>
      <c r="C455">
        <f>'3B'!C38</f>
        <v>163.33999999999997</v>
      </c>
      <c r="D455" s="3">
        <f>'3B'!D38</f>
        <v>-2.3451901247032358</v>
      </c>
      <c r="E455">
        <v>454</v>
      </c>
      <c r="F455">
        <v>300</v>
      </c>
      <c r="G455">
        <v>457</v>
      </c>
      <c r="H455">
        <f>F455-E455</f>
        <v>-154</v>
      </c>
      <c r="I455">
        <f>G455-E455</f>
        <v>3</v>
      </c>
    </row>
    <row r="456" spans="1:9">
      <c r="A456" t="str">
        <f>OF!A114</f>
        <v>Michael Saunders</v>
      </c>
      <c r="B456" t="str">
        <f>OF!B114</f>
        <v>OF</v>
      </c>
      <c r="C456">
        <f>OF!C114</f>
        <v>148.83999999999997</v>
      </c>
      <c r="D456" s="3">
        <f>OF!D114</f>
        <v>-2.3755292612169105</v>
      </c>
      <c r="E456">
        <v>455</v>
      </c>
      <c r="F456">
        <v>300</v>
      </c>
      <c r="G456">
        <v>458</v>
      </c>
      <c r="H456">
        <f>F456-E456</f>
        <v>-155</v>
      </c>
      <c r="I456">
        <f>G456-E456</f>
        <v>3</v>
      </c>
    </row>
    <row r="457" spans="1:9">
      <c r="A457" t="str">
        <f>'3B'!A39</f>
        <v>Derek Dietrich</v>
      </c>
      <c r="B457" t="str">
        <f>'3B'!B39</f>
        <v>3B</v>
      </c>
      <c r="C457">
        <f>'3B'!C39</f>
        <v>160.10000000000002</v>
      </c>
      <c r="D457" s="3">
        <f>'3B'!D39</f>
        <v>-2.4068605735632183</v>
      </c>
      <c r="E457">
        <v>456</v>
      </c>
      <c r="F457">
        <v>300</v>
      </c>
      <c r="G457">
        <v>459</v>
      </c>
      <c r="H457">
        <f>F457-E457</f>
        <v>-156</v>
      </c>
      <c r="I457">
        <f>G457-E457</f>
        <v>3</v>
      </c>
    </row>
    <row r="458" spans="1:9">
      <c r="A458" t="str">
        <f>'2B'!A28</f>
        <v>Sherman Johnson</v>
      </c>
      <c r="B458" t="str">
        <f>'2B'!B28</f>
        <v>2B</v>
      </c>
      <c r="C458">
        <f>'2B'!C28</f>
        <v>204</v>
      </c>
      <c r="D458" s="3">
        <f>'2B'!D28</f>
        <v>-2.4264480331569356</v>
      </c>
      <c r="E458">
        <v>457</v>
      </c>
      <c r="F458">
        <v>300</v>
      </c>
      <c r="G458">
        <v>460</v>
      </c>
      <c r="H458">
        <f>F458-E458</f>
        <v>-157</v>
      </c>
      <c r="I458">
        <f>G458-E458</f>
        <v>3</v>
      </c>
    </row>
    <row r="459" spans="1:9">
      <c r="A459" t="str">
        <f>OF!A115</f>
        <v>Dalton Pompey</v>
      </c>
      <c r="B459" t="str">
        <f>OF!B115</f>
        <v>OF</v>
      </c>
      <c r="C459">
        <f>OF!C115</f>
        <v>145.37</v>
      </c>
      <c r="D459" s="3">
        <f>OF!D115</f>
        <v>-2.4474145541132444</v>
      </c>
      <c r="E459">
        <v>458</v>
      </c>
      <c r="F459">
        <v>300</v>
      </c>
      <c r="G459">
        <v>461</v>
      </c>
      <c r="H459">
        <f>F459-E459</f>
        <v>-158</v>
      </c>
      <c r="I459">
        <f>G459-E459</f>
        <v>3</v>
      </c>
    </row>
    <row r="460" spans="1:9">
      <c r="A460" t="str">
        <f>'3B'!A40</f>
        <v>Giovanny Urshela</v>
      </c>
      <c r="B460" t="str">
        <f>'3B'!B40</f>
        <v>3B</v>
      </c>
      <c r="C460">
        <f>'3B'!C40</f>
        <v>157.52999999999997</v>
      </c>
      <c r="D460" s="3">
        <f>'3B'!D40</f>
        <v>-2.4557781826898104</v>
      </c>
      <c r="E460">
        <v>459</v>
      </c>
      <c r="F460">
        <v>300</v>
      </c>
      <c r="G460">
        <v>462</v>
      </c>
      <c r="H460">
        <f>F460-E460</f>
        <v>-159</v>
      </c>
      <c r="I460">
        <f>G460-E460</f>
        <v>3</v>
      </c>
    </row>
    <row r="461" spans="1:9">
      <c r="A461" t="str">
        <f>'3B'!A41</f>
        <v>Mark Reynolds</v>
      </c>
      <c r="B461" t="str">
        <f>'3B'!B41</f>
        <v>3B</v>
      </c>
      <c r="C461">
        <f>'3B'!C41</f>
        <v>157.30000000000001</v>
      </c>
      <c r="D461" s="3">
        <f>'3B'!D41</f>
        <v>-2.4601560231953021</v>
      </c>
      <c r="E461">
        <v>460</v>
      </c>
      <c r="F461">
        <v>300</v>
      </c>
      <c r="G461">
        <v>463</v>
      </c>
      <c r="H461">
        <f>F461-E461</f>
        <v>-160</v>
      </c>
      <c r="I461">
        <f>G461-E461</f>
        <v>3</v>
      </c>
    </row>
    <row r="462" spans="1:9">
      <c r="A462" t="str">
        <f>OF!A116</f>
        <v>Michael Taylor</v>
      </c>
      <c r="B462" t="str">
        <f>OF!B116</f>
        <v>OF</v>
      </c>
      <c r="C462">
        <f>OF!C116</f>
        <v>142.94000000000003</v>
      </c>
      <c r="D462" s="3">
        <f>OF!D116</f>
        <v>-2.4977549753634145</v>
      </c>
      <c r="E462">
        <v>461</v>
      </c>
      <c r="F462">
        <v>300</v>
      </c>
      <c r="G462">
        <v>464</v>
      </c>
      <c r="H462">
        <f>F462-E462</f>
        <v>-161</v>
      </c>
      <c r="I462">
        <f>G462-E462</f>
        <v>3</v>
      </c>
    </row>
    <row r="463" spans="1:9">
      <c r="A463" t="str">
        <f>OF!A117</f>
        <v>Oswaldo Arcia</v>
      </c>
      <c r="B463" t="str">
        <f>OF!B117</f>
        <v>OF</v>
      </c>
      <c r="C463">
        <f>OF!C117</f>
        <v>141.31</v>
      </c>
      <c r="D463" s="3">
        <f>OF!D117</f>
        <v>-2.5315224184242293</v>
      </c>
      <c r="E463">
        <v>462</v>
      </c>
      <c r="F463">
        <v>300</v>
      </c>
      <c r="G463">
        <v>465</v>
      </c>
      <c r="H463">
        <f>F463-E463</f>
        <v>-162</v>
      </c>
      <c r="I463">
        <f>G463-E463</f>
        <v>3</v>
      </c>
    </row>
    <row r="464" spans="1:9">
      <c r="A464" t="str">
        <f>'2B'!A29</f>
        <v>Jace Peterson</v>
      </c>
      <c r="B464" t="str">
        <f>'2B'!B29</f>
        <v>2B</v>
      </c>
      <c r="C464">
        <f>'2B'!C29</f>
        <v>199.90999999999994</v>
      </c>
      <c r="D464" s="3">
        <f>'2B'!D29</f>
        <v>-2.5419125178062898</v>
      </c>
      <c r="E464">
        <v>463</v>
      </c>
      <c r="F464">
        <v>300</v>
      </c>
      <c r="G464">
        <v>466</v>
      </c>
      <c r="H464">
        <f>F464-E464</f>
        <v>-163</v>
      </c>
      <c r="I464">
        <f>G464-E464</f>
        <v>3</v>
      </c>
    </row>
    <row r="465" spans="1:9">
      <c r="A465" t="str">
        <f>'2B'!A30</f>
        <v>Chase Utley</v>
      </c>
      <c r="B465" t="str">
        <f>'2B'!B30</f>
        <v>2B</v>
      </c>
      <c r="C465">
        <f>'2B'!C30</f>
        <v>199.15999999999997</v>
      </c>
      <c r="D465" s="3">
        <f>'2B'!D30</f>
        <v>-2.563085711812894</v>
      </c>
      <c r="E465">
        <v>464</v>
      </c>
      <c r="F465">
        <v>300</v>
      </c>
      <c r="G465">
        <v>467</v>
      </c>
      <c r="H465">
        <f>F465-E465</f>
        <v>-164</v>
      </c>
      <c r="I465">
        <f>G465-E465</f>
        <v>3</v>
      </c>
    </row>
    <row r="466" spans="1:9">
      <c r="A466" t="str">
        <f>OF!A118</f>
        <v>Matt Joyce</v>
      </c>
      <c r="B466" t="str">
        <f>OF!B118</f>
        <v>OF</v>
      </c>
      <c r="C466">
        <f>OF!C118</f>
        <v>139.36000000000001</v>
      </c>
      <c r="D466" s="3">
        <f>OF!D118</f>
        <v>-2.5719190527607863</v>
      </c>
      <c r="E466">
        <v>465</v>
      </c>
      <c r="F466">
        <v>300</v>
      </c>
      <c r="G466">
        <v>468</v>
      </c>
      <c r="H466">
        <f>F466-E466</f>
        <v>-165</v>
      </c>
      <c r="I466">
        <f>G466-E466</f>
        <v>3</v>
      </c>
    </row>
    <row r="467" spans="1:9">
      <c r="A467" t="str">
        <f>OF!A119</f>
        <v>Max Kepler</v>
      </c>
      <c r="B467" t="str">
        <f>OF!B119</f>
        <v>OF</v>
      </c>
      <c r="C467">
        <f>OF!C119</f>
        <v>138.41</v>
      </c>
      <c r="D467" s="3">
        <f>OF!D119</f>
        <v>-2.5915994643606473</v>
      </c>
      <c r="E467">
        <v>466</v>
      </c>
      <c r="F467">
        <v>300</v>
      </c>
      <c r="G467">
        <v>469</v>
      </c>
      <c r="H467">
        <f>F467-E467</f>
        <v>-166</v>
      </c>
      <c r="I467">
        <f>G467-E467</f>
        <v>3</v>
      </c>
    </row>
    <row r="468" spans="1:9">
      <c r="A468" t="str">
        <f>'3B'!A42</f>
        <v>Cody Asche</v>
      </c>
      <c r="B468" t="str">
        <f>'3B'!B42</f>
        <v>3B</v>
      </c>
      <c r="C468">
        <f>'3B'!C42</f>
        <v>149.58999999999997</v>
      </c>
      <c r="D468" s="3">
        <f>'3B'!D42</f>
        <v>-2.6069088505750777</v>
      </c>
      <c r="E468">
        <v>467</v>
      </c>
      <c r="F468">
        <v>300</v>
      </c>
      <c r="G468">
        <v>470</v>
      </c>
      <c r="H468">
        <f>F468-E468</f>
        <v>-167</v>
      </c>
      <c r="I468">
        <f>G468-E468</f>
        <v>3</v>
      </c>
    </row>
    <row r="469" spans="1:9">
      <c r="A469" t="str">
        <f>'2B'!A31</f>
        <v>Brock Holt</v>
      </c>
      <c r="B469" t="str">
        <f>'2B'!B31</f>
        <v>2B</v>
      </c>
      <c r="C469">
        <f>'2B'!C31</f>
        <v>195.89999999999998</v>
      </c>
      <c r="D469" s="3">
        <f>'2B'!D31</f>
        <v>-2.6551185284282703</v>
      </c>
      <c r="E469">
        <v>468</v>
      </c>
      <c r="F469">
        <v>300</v>
      </c>
      <c r="G469">
        <v>471</v>
      </c>
      <c r="H469">
        <f>F469-E469</f>
        <v>-168</v>
      </c>
      <c r="I469">
        <f>G469-E469</f>
        <v>3</v>
      </c>
    </row>
    <row r="470" spans="1:9">
      <c r="A470" t="str">
        <f>'2B'!A32</f>
        <v>Cesar Hernandez</v>
      </c>
      <c r="B470" t="str">
        <f>'2B'!B32</f>
        <v>2B</v>
      </c>
      <c r="C470">
        <f>'2B'!C32</f>
        <v>192.05</v>
      </c>
      <c r="D470" s="3">
        <f>'2B'!D32</f>
        <v>-2.7638075909955089</v>
      </c>
      <c r="E470">
        <v>469</v>
      </c>
      <c r="F470">
        <v>300</v>
      </c>
      <c r="G470">
        <v>472</v>
      </c>
      <c r="H470">
        <f>F470-E470</f>
        <v>-169</v>
      </c>
      <c r="I470">
        <f>G470-E470</f>
        <v>3</v>
      </c>
    </row>
    <row r="471" spans="1:9">
      <c r="A471" t="str">
        <f>'3B'!A43</f>
        <v>Alberto Callaspo</v>
      </c>
      <c r="B471" t="str">
        <f>'3B'!B43</f>
        <v>3B</v>
      </c>
      <c r="C471">
        <f>'3B'!C43</f>
        <v>139.10999999999999</v>
      </c>
      <c r="D471" s="3">
        <f>'3B'!D43</f>
        <v>-2.8063861049123062</v>
      </c>
      <c r="E471">
        <v>470</v>
      </c>
      <c r="F471">
        <v>300</v>
      </c>
      <c r="G471">
        <v>473</v>
      </c>
      <c r="H471">
        <f>F471-E471</f>
        <v>-170</v>
      </c>
      <c r="I471">
        <f>G471-E471</f>
        <v>3</v>
      </c>
    </row>
    <row r="472" spans="1:9">
      <c r="A472" t="str">
        <f>'3B'!A44</f>
        <v>Conor Gillaspie</v>
      </c>
      <c r="B472" t="str">
        <f>'3B'!B44</f>
        <v>3B</v>
      </c>
      <c r="C472">
        <f>'3B'!C44</f>
        <v>137.45999999999998</v>
      </c>
      <c r="D472" s="3">
        <f>'3B'!D44</f>
        <v>-2.837792352016927</v>
      </c>
      <c r="E472">
        <v>471</v>
      </c>
      <c r="F472">
        <v>300</v>
      </c>
      <c r="G472">
        <v>474</v>
      </c>
      <c r="H472">
        <f>F472-E472</f>
        <v>-171</v>
      </c>
      <c r="I472">
        <f>G472-E472</f>
        <v>3</v>
      </c>
    </row>
    <row r="473" spans="1:9">
      <c r="A473" t="str">
        <f>'3B'!A45</f>
        <v>Casey McGehee</v>
      </c>
      <c r="B473" t="str">
        <f>'3B'!B45</f>
        <v>3B</v>
      </c>
      <c r="C473">
        <f>'3B'!C45</f>
        <v>134.26</v>
      </c>
      <c r="D473" s="3">
        <f>'3B'!D45</f>
        <v>-2.8987014373107369</v>
      </c>
      <c r="E473">
        <v>472</v>
      </c>
      <c r="F473">
        <v>300</v>
      </c>
      <c r="G473">
        <v>475</v>
      </c>
      <c r="H473">
        <f>F473-E473</f>
        <v>-172</v>
      </c>
      <c r="I473">
        <f>G473-E473</f>
        <v>3</v>
      </c>
    </row>
    <row r="474" spans="1:9">
      <c r="A474" t="str">
        <f>'2B'!A33</f>
        <v>Cory Spangenberg</v>
      </c>
      <c r="B474" t="str">
        <f>'2B'!B33</f>
        <v>2B</v>
      </c>
      <c r="C474">
        <f>'2B'!C33</f>
        <v>186.01000000000002</v>
      </c>
      <c r="D474" s="3">
        <f>'2B'!D33</f>
        <v>-2.9343223800620346</v>
      </c>
      <c r="E474">
        <v>473</v>
      </c>
      <c r="F474">
        <v>300</v>
      </c>
      <c r="G474">
        <v>476</v>
      </c>
      <c r="H474">
        <f>F474-E474</f>
        <v>-173</v>
      </c>
      <c r="I474">
        <f>G474-E474</f>
        <v>3</v>
      </c>
    </row>
    <row r="475" spans="1:9">
      <c r="A475" t="str">
        <f>'2B'!A34</f>
        <v>Omar Infante</v>
      </c>
      <c r="B475" t="str">
        <f>'2B'!B34</f>
        <v>2B</v>
      </c>
      <c r="C475">
        <f>'2B'!C34</f>
        <v>185.66</v>
      </c>
      <c r="D475" s="3">
        <f>'2B'!D34</f>
        <v>-2.9442032039317838</v>
      </c>
      <c r="E475">
        <v>474</v>
      </c>
      <c r="F475">
        <v>300</v>
      </c>
      <c r="G475">
        <v>477</v>
      </c>
      <c r="H475">
        <f>F475-E475</f>
        <v>-174</v>
      </c>
      <c r="I475">
        <f>G475-E475</f>
        <v>3</v>
      </c>
    </row>
    <row r="476" spans="1:9">
      <c r="A476" t="str">
        <f>SS!A35</f>
        <v>Chris Owings</v>
      </c>
      <c r="B476" t="str">
        <f>SS!B35</f>
        <v>SS</v>
      </c>
      <c r="C476">
        <f>SS!C35</f>
        <v>172.59000000000003</v>
      </c>
      <c r="D476" s="3">
        <f>SS!D35</f>
        <v>-3.0042974624001433</v>
      </c>
      <c r="E476">
        <v>475</v>
      </c>
      <c r="F476">
        <v>300</v>
      </c>
      <c r="G476">
        <v>478</v>
      </c>
      <c r="H476">
        <f>F476-E476</f>
        <v>-175</v>
      </c>
      <c r="I476">
        <f>G476-E476</f>
        <v>3</v>
      </c>
    </row>
    <row r="477" spans="1:9">
      <c r="A477" t="str">
        <f>'3B'!A46</f>
        <v>Joey Gallo</v>
      </c>
      <c r="B477" t="str">
        <f>'3B'!B46</f>
        <v>3B</v>
      </c>
      <c r="C477">
        <f>'3B'!C46</f>
        <v>128.66000000000003</v>
      </c>
      <c r="D477" s="3">
        <f>'3B'!D46</f>
        <v>-3.0052923365749047</v>
      </c>
      <c r="E477">
        <v>476</v>
      </c>
      <c r="F477">
        <v>228.77</v>
      </c>
      <c r="G477">
        <v>308</v>
      </c>
      <c r="H477">
        <f>F477-E477</f>
        <v>-247.23</v>
      </c>
      <c r="I477">
        <f>G477-E477</f>
        <v>-168</v>
      </c>
    </row>
    <row r="478" spans="1:9">
      <c r="A478" t="str">
        <f>SS!A36</f>
        <v>Danny Santana</v>
      </c>
      <c r="B478" t="str">
        <f>SS!B36</f>
        <v>SS</v>
      </c>
      <c r="C478">
        <f>SS!C36</f>
        <v>171.46999999999997</v>
      </c>
      <c r="D478" s="3">
        <f>SS!D36</f>
        <v>-3.0397351997133439</v>
      </c>
      <c r="E478">
        <v>477</v>
      </c>
      <c r="F478">
        <v>300</v>
      </c>
      <c r="G478">
        <v>479</v>
      </c>
      <c r="H478">
        <f>F478-E478</f>
        <v>-177</v>
      </c>
      <c r="I478">
        <f>G478-E478</f>
        <v>2</v>
      </c>
    </row>
    <row r="479" spans="1:9">
      <c r="A479" t="str">
        <f>'2B'!A35</f>
        <v>Aaron Hill</v>
      </c>
      <c r="B479" t="str">
        <f>'2B'!B35</f>
        <v>2B</v>
      </c>
      <c r="C479">
        <f>'2B'!C35</f>
        <v>182.23999999999998</v>
      </c>
      <c r="D479" s="3">
        <f>'2B'!D35</f>
        <v>-3.0407529686019035</v>
      </c>
      <c r="E479">
        <v>478</v>
      </c>
      <c r="F479">
        <v>300</v>
      </c>
      <c r="G479">
        <v>480</v>
      </c>
      <c r="H479">
        <f>F479-E479</f>
        <v>-178</v>
      </c>
      <c r="I479">
        <f>G479-E479</f>
        <v>2</v>
      </c>
    </row>
    <row r="480" spans="1:9">
      <c r="A480" t="str">
        <f>'3B'!A47</f>
        <v>Matt Dominguez</v>
      </c>
      <c r="B480" t="str">
        <f>'3B'!B47</f>
        <v>3B</v>
      </c>
      <c r="C480">
        <f>'3B'!C47</f>
        <v>126.36000000000001</v>
      </c>
      <c r="D480" s="3">
        <f>'3B'!D47</f>
        <v>-3.0490707416298308</v>
      </c>
      <c r="E480">
        <v>479</v>
      </c>
      <c r="F480">
        <v>300</v>
      </c>
      <c r="G480">
        <v>481</v>
      </c>
      <c r="H480">
        <f>F480-E480</f>
        <v>-179</v>
      </c>
      <c r="I480">
        <f>G480-E480</f>
        <v>2</v>
      </c>
    </row>
    <row r="481" spans="1:9">
      <c r="A481" t="str">
        <f>'3B'!A48</f>
        <v>Gordon Beckham</v>
      </c>
      <c r="B481" t="str">
        <f>'3B'!B48</f>
        <v>3B</v>
      </c>
      <c r="C481">
        <f>'3B'!C48</f>
        <v>115.21000000000001</v>
      </c>
      <c r="D481" s="3">
        <f>'3B'!D48</f>
        <v>-3.2613008357004514</v>
      </c>
      <c r="E481">
        <v>480</v>
      </c>
      <c r="F481">
        <v>300</v>
      </c>
      <c r="G481">
        <v>482</v>
      </c>
      <c r="H481">
        <f>F481-E481</f>
        <v>-180</v>
      </c>
      <c r="I481">
        <f>G481-E481</f>
        <v>2</v>
      </c>
    </row>
    <row r="482" spans="1:9">
      <c r="A482" t="str">
        <f>'3B'!A49</f>
        <v>Will Middlebrooks</v>
      </c>
      <c r="B482" t="str">
        <f>'3B'!B49</f>
        <v>3B</v>
      </c>
      <c r="C482">
        <f>'3B'!C49</f>
        <v>113.37000000000003</v>
      </c>
      <c r="D482" s="3">
        <f>'3B'!D49</f>
        <v>-3.2963235597443914</v>
      </c>
      <c r="E482">
        <v>481</v>
      </c>
      <c r="F482">
        <v>300</v>
      </c>
      <c r="G482">
        <v>483</v>
      </c>
      <c r="H482">
        <f>F482-E482</f>
        <v>-181</v>
      </c>
      <c r="I482">
        <f>G482-E482</f>
        <v>2</v>
      </c>
    </row>
    <row r="483" spans="1:9">
      <c r="A483" t="str">
        <f>SS!A37</f>
        <v>Jose Ramirez</v>
      </c>
      <c r="B483" t="str">
        <f>SS!B37</f>
        <v>SS</v>
      </c>
      <c r="C483">
        <f>SS!C37</f>
        <v>159.24</v>
      </c>
      <c r="D483" s="3">
        <f>SS!D37</f>
        <v>-3.4267026348387111</v>
      </c>
      <c r="E483">
        <v>482</v>
      </c>
      <c r="F483">
        <v>300</v>
      </c>
      <c r="G483">
        <v>484</v>
      </c>
      <c r="H483">
        <f>F483-E483</f>
        <v>-182</v>
      </c>
      <c r="I483">
        <f>G483-E483</f>
        <v>2</v>
      </c>
    </row>
    <row r="484" spans="1:9">
      <c r="A484" t="str">
        <f>'2B'!A36</f>
        <v>Enrique Hernandez</v>
      </c>
      <c r="B484" t="str">
        <f>'2B'!B36</f>
        <v>2B</v>
      </c>
      <c r="C484">
        <f>'2B'!C36</f>
        <v>159.10000000000002</v>
      </c>
      <c r="D484" s="3">
        <f>'2B'!D36</f>
        <v>-3.6940165810190231</v>
      </c>
      <c r="E484">
        <v>483</v>
      </c>
      <c r="F484">
        <v>300</v>
      </c>
      <c r="G484">
        <v>485</v>
      </c>
      <c r="H484">
        <f>F484-E484</f>
        <v>-183</v>
      </c>
      <c r="I484">
        <f>G484-E484</f>
        <v>2</v>
      </c>
    </row>
    <row r="485" spans="1:9">
      <c r="A485" t="str">
        <f>'2B'!A37</f>
        <v>Jedd Gyorko</v>
      </c>
      <c r="B485" t="str">
        <f>'2B'!B37</f>
        <v>2B</v>
      </c>
      <c r="C485">
        <f>'2B'!C37</f>
        <v>158.5</v>
      </c>
      <c r="D485" s="3">
        <f>'2B'!D37</f>
        <v>-3.7109551362243081</v>
      </c>
      <c r="E485">
        <v>484</v>
      </c>
      <c r="F485">
        <v>227.03</v>
      </c>
      <c r="G485">
        <v>304</v>
      </c>
      <c r="H485">
        <f>F485-E485</f>
        <v>-256.97000000000003</v>
      </c>
      <c r="I485">
        <f>G485-E485</f>
        <v>-180</v>
      </c>
    </row>
    <row r="486" spans="1:9">
      <c r="A486" t="str">
        <f>SS!A38</f>
        <v>Jonathan Villar</v>
      </c>
      <c r="B486" t="str">
        <f>SS!B38</f>
        <v>SS</v>
      </c>
      <c r="C486">
        <f>SS!C38</f>
        <v>147.94</v>
      </c>
      <c r="D486" s="3">
        <f>SS!D38</f>
        <v>-3.7842440916593718</v>
      </c>
      <c r="E486">
        <v>485</v>
      </c>
      <c r="F486">
        <v>300</v>
      </c>
      <c r="G486">
        <v>486</v>
      </c>
      <c r="H486">
        <f>F486-E486</f>
        <v>-185</v>
      </c>
      <c r="I486">
        <f>G486-E486</f>
        <v>1</v>
      </c>
    </row>
    <row r="487" spans="1:9">
      <c r="A487" t="str">
        <f>SS!A39</f>
        <v>Nick Ahmed</v>
      </c>
      <c r="B487" t="str">
        <f>SS!B39</f>
        <v>SS</v>
      </c>
      <c r="C487">
        <f>SS!C39</f>
        <v>143.63999999999999</v>
      </c>
      <c r="D487" s="3">
        <f>SS!D39</f>
        <v>-3.920299690272544</v>
      </c>
      <c r="E487">
        <v>486</v>
      </c>
      <c r="F487">
        <v>300</v>
      </c>
      <c r="G487">
        <v>487</v>
      </c>
      <c r="H487">
        <f>F487-E487</f>
        <v>-186</v>
      </c>
      <c r="I487">
        <f>G487-E487</f>
        <v>1</v>
      </c>
    </row>
    <row r="488" spans="1:9">
      <c r="A488" t="str">
        <f>SS!A40</f>
        <v>Javier Baez</v>
      </c>
      <c r="B488" t="str">
        <f>SS!B40</f>
        <v>SS</v>
      </c>
      <c r="C488">
        <f>SS!C40</f>
        <v>142.83000000000004</v>
      </c>
      <c r="D488" s="3">
        <f>SS!D40</f>
        <v>-3.9459287681508366</v>
      </c>
      <c r="E488">
        <v>487</v>
      </c>
      <c r="F488">
        <v>300</v>
      </c>
      <c r="G488">
        <v>488</v>
      </c>
      <c r="H488">
        <f>F488-E488</f>
        <v>-187</v>
      </c>
      <c r="I488">
        <f>G488-E488</f>
        <v>1</v>
      </c>
    </row>
    <row r="489" spans="1:9">
      <c r="A489" t="str">
        <f>'2B'!A38</f>
        <v>Rob Refsnyder</v>
      </c>
      <c r="B489" t="str">
        <f>'2B'!B38</f>
        <v>2B</v>
      </c>
      <c r="C489">
        <f>'2B'!C38</f>
        <v>149.04</v>
      </c>
      <c r="D489" s="3">
        <f>'2B'!D38</f>
        <v>-3.9780196899609526</v>
      </c>
      <c r="E489">
        <v>488</v>
      </c>
      <c r="F489">
        <v>300</v>
      </c>
      <c r="G489">
        <v>489</v>
      </c>
      <c r="H489">
        <f>F489-E489</f>
        <v>-188</v>
      </c>
      <c r="I489">
        <f>G489-E489</f>
        <v>1</v>
      </c>
    </row>
    <row r="490" spans="1:9">
      <c r="A490" t="str">
        <f>'2B'!A39</f>
        <v>Eric Sogard</v>
      </c>
      <c r="B490" t="str">
        <f>'2B'!B39</f>
        <v>2B</v>
      </c>
      <c r="C490">
        <f>'2B'!C39</f>
        <v>146.10999999999999</v>
      </c>
      <c r="D490" s="3">
        <f>'2B'!D39</f>
        <v>-4.0607363012134243</v>
      </c>
      <c r="E490">
        <v>489</v>
      </c>
      <c r="F490">
        <v>300</v>
      </c>
      <c r="G490">
        <v>490</v>
      </c>
      <c r="H490">
        <f>F490-E490</f>
        <v>-189</v>
      </c>
      <c r="I490">
        <f>G490-E490</f>
        <v>1</v>
      </c>
    </row>
    <row r="491" spans="1:9">
      <c r="A491" t="str">
        <f>SS!A41</f>
        <v>Andres Blanco</v>
      </c>
      <c r="B491" t="str">
        <f>SS!B41</f>
        <v>SS</v>
      </c>
      <c r="C491">
        <f>SS!C41</f>
        <v>138.48000000000005</v>
      </c>
      <c r="D491" s="3">
        <f>SS!D41</f>
        <v>-4.0835664086083474</v>
      </c>
      <c r="E491">
        <v>490</v>
      </c>
      <c r="F491">
        <v>300</v>
      </c>
      <c r="G491">
        <v>491</v>
      </c>
      <c r="H491">
        <f>F491-E491</f>
        <v>-190</v>
      </c>
      <c r="I491">
        <f>G491-E491</f>
        <v>1</v>
      </c>
    </row>
    <row r="492" spans="1:9">
      <c r="A492" t="str">
        <f>SS!A42</f>
        <v>Alexi Amarista</v>
      </c>
      <c r="B492" t="str">
        <f>SS!B42</f>
        <v>SS</v>
      </c>
      <c r="C492">
        <f>SS!C42</f>
        <v>137.69000000000005</v>
      </c>
      <c r="D492" s="3">
        <f>SS!D42</f>
        <v>-4.108562669748907</v>
      </c>
      <c r="E492">
        <v>491</v>
      </c>
      <c r="F492">
        <v>300</v>
      </c>
      <c r="G492">
        <v>492</v>
      </c>
      <c r="H492">
        <f>F492-E492</f>
        <v>-191</v>
      </c>
      <c r="I492">
        <f>G492-E492</f>
        <v>1</v>
      </c>
    </row>
    <row r="493" spans="1:9">
      <c r="A493" t="str">
        <f>SS!A43</f>
        <v>Nick Franklin</v>
      </c>
      <c r="B493" t="str">
        <f>SS!B43</f>
        <v>SS</v>
      </c>
      <c r="C493">
        <f>SS!C43</f>
        <v>137.12</v>
      </c>
      <c r="D493" s="3">
        <f>SS!D43</f>
        <v>-4.1265979467743747</v>
      </c>
      <c r="E493">
        <v>492</v>
      </c>
      <c r="F493">
        <v>300</v>
      </c>
      <c r="G493">
        <v>493</v>
      </c>
      <c r="H493">
        <f>F493-E493</f>
        <v>-192</v>
      </c>
      <c r="I493">
        <f>G493-E493</f>
        <v>1</v>
      </c>
    </row>
    <row r="494" spans="1:9">
      <c r="A494" t="str">
        <f>SS!A44</f>
        <v>Ryan Goins</v>
      </c>
      <c r="B494" t="str">
        <f>SS!B44</f>
        <v>SS</v>
      </c>
      <c r="C494">
        <f>SS!C44</f>
        <v>136.91999999999999</v>
      </c>
      <c r="D494" s="3">
        <f>SS!D44</f>
        <v>-4.1329261141517328</v>
      </c>
      <c r="E494">
        <v>493</v>
      </c>
      <c r="F494">
        <v>300</v>
      </c>
      <c r="G494">
        <v>494</v>
      </c>
      <c r="H494">
        <f>F494-E494</f>
        <v>-193</v>
      </c>
      <c r="I494">
        <f>G494-E494</f>
        <v>1</v>
      </c>
    </row>
    <row r="495" spans="1:9">
      <c r="A495" t="str">
        <f>SS!A45</f>
        <v>Marwin Gonzalez</v>
      </c>
      <c r="B495" t="str">
        <f>SS!B45</f>
        <v>SS</v>
      </c>
      <c r="C495">
        <f>SS!C45</f>
        <v>136.64000000000001</v>
      </c>
      <c r="D495" s="3">
        <f>SS!D45</f>
        <v>-4.1417855484800308</v>
      </c>
      <c r="E495">
        <v>494</v>
      </c>
      <c r="F495">
        <v>300</v>
      </c>
      <c r="G495">
        <v>495</v>
      </c>
      <c r="H495">
        <f>F495-E495</f>
        <v>-194</v>
      </c>
      <c r="I495">
        <f>G495-E495</f>
        <v>1</v>
      </c>
    </row>
    <row r="496" spans="1:9">
      <c r="A496" t="str">
        <f>SS!A46</f>
        <v>Christian Colon</v>
      </c>
      <c r="B496" t="str">
        <f>SS!B46</f>
        <v>SS</v>
      </c>
      <c r="C496">
        <f>SS!C46</f>
        <v>135.10999999999999</v>
      </c>
      <c r="D496" s="3">
        <f>SS!D46</f>
        <v>-4.1901960289168114</v>
      </c>
      <c r="E496">
        <v>495</v>
      </c>
      <c r="F496">
        <v>300</v>
      </c>
      <c r="G496">
        <v>496</v>
      </c>
      <c r="H496">
        <f>F496-E496</f>
        <v>-195</v>
      </c>
      <c r="I496">
        <f>G496-E496</f>
        <v>1</v>
      </c>
    </row>
    <row r="497" spans="1:9">
      <c r="A497" t="str">
        <f>'2B'!A40</f>
        <v>Danny Espinosa</v>
      </c>
      <c r="B497" t="str">
        <f>'2B'!B40</f>
        <v>2B</v>
      </c>
      <c r="C497">
        <f>'2B'!C40</f>
        <v>140.06</v>
      </c>
      <c r="D497" s="3">
        <f>'2B'!D40</f>
        <v>-4.2315333995333706</v>
      </c>
      <c r="E497">
        <v>496</v>
      </c>
      <c r="F497">
        <v>300</v>
      </c>
      <c r="G497">
        <v>497</v>
      </c>
      <c r="H497">
        <f>F497-E497</f>
        <v>-196</v>
      </c>
      <c r="I497">
        <f>G497-E497</f>
        <v>1</v>
      </c>
    </row>
    <row r="498" spans="1:9">
      <c r="A498" t="str">
        <f>SS!A47</f>
        <v>Wilfredo Tovar</v>
      </c>
      <c r="B498" t="str">
        <f>SS!B47</f>
        <v>SS</v>
      </c>
      <c r="C498">
        <f>SS!C47</f>
        <v>127.84</v>
      </c>
      <c r="D498" s="3">
        <f>SS!D47</f>
        <v>-4.4202249130837314</v>
      </c>
      <c r="E498">
        <v>497</v>
      </c>
      <c r="F498">
        <v>300</v>
      </c>
      <c r="G498">
        <v>498</v>
      </c>
      <c r="H498">
        <f>F498-E498</f>
        <v>-197</v>
      </c>
      <c r="I498">
        <f>G498-E498</f>
        <v>1</v>
      </c>
    </row>
    <row r="499" spans="1:9">
      <c r="A499" t="str">
        <f>'2B'!A41</f>
        <v>Jose Peraza</v>
      </c>
      <c r="B499" t="str">
        <f>'2B'!B41</f>
        <v>2B</v>
      </c>
      <c r="C499">
        <f>'2B'!C41</f>
        <v>132.83999999999997</v>
      </c>
      <c r="D499" s="3">
        <f>'2B'!D41</f>
        <v>-4.4353606805036225</v>
      </c>
      <c r="E499">
        <v>498</v>
      </c>
      <c r="F499">
        <v>300</v>
      </c>
      <c r="G499">
        <v>499</v>
      </c>
      <c r="H499">
        <f>F499-E499</f>
        <v>-198</v>
      </c>
      <c r="I499">
        <f>G499-E499</f>
        <v>1</v>
      </c>
    </row>
    <row r="500" spans="1:9">
      <c r="A500" t="str">
        <f>'2B'!A42</f>
        <v>Reynaldo Navarro</v>
      </c>
      <c r="B500" t="str">
        <f>'2B'!B42</f>
        <v>2B</v>
      </c>
      <c r="C500">
        <f>'2B'!C42</f>
        <v>132.67000000000002</v>
      </c>
      <c r="D500" s="3">
        <f>'2B'!D42</f>
        <v>-4.4401599378117851</v>
      </c>
      <c r="E500">
        <v>499</v>
      </c>
      <c r="F500">
        <v>300</v>
      </c>
      <c r="G500">
        <v>500</v>
      </c>
      <c r="H500">
        <f>F500-E500</f>
        <v>-199</v>
      </c>
      <c r="I500">
        <f>G500-E500</f>
        <v>1</v>
      </c>
    </row>
    <row r="501" spans="1:9">
      <c r="A501" t="str">
        <f>SS!A48</f>
        <v>Mike Aviles</v>
      </c>
      <c r="B501" t="str">
        <f>SS!B48</f>
        <v>SS</v>
      </c>
      <c r="C501">
        <f>SS!C48</f>
        <v>124.30000000000003</v>
      </c>
      <c r="D501" s="3">
        <f>SS!D48</f>
        <v>-4.532233475662947</v>
      </c>
      <c r="E501">
        <v>500</v>
      </c>
      <c r="F501">
        <v>300</v>
      </c>
      <c r="G501">
        <v>501</v>
      </c>
      <c r="H501">
        <f>F501-E501</f>
        <v>-200</v>
      </c>
      <c r="I501">
        <f>G501-E501</f>
        <v>1</v>
      </c>
    </row>
    <row r="502" spans="1:9">
      <c r="A502" t="str">
        <f>SS!A49</f>
        <v>Ruben Tejada</v>
      </c>
      <c r="B502" t="str">
        <f>SS!B49</f>
        <v>SS</v>
      </c>
      <c r="C502">
        <f>SS!C49</f>
        <v>123.58999999999997</v>
      </c>
      <c r="D502" s="3">
        <f>SS!D49</f>
        <v>-4.554698469852565</v>
      </c>
      <c r="E502">
        <v>501</v>
      </c>
      <c r="F502">
        <v>300</v>
      </c>
      <c r="G502">
        <v>502</v>
      </c>
      <c r="H502">
        <f>F502-E502</f>
        <v>-201</v>
      </c>
      <c r="I502">
        <f>G502-E502</f>
        <v>1</v>
      </c>
    </row>
    <row r="503" spans="1:9">
      <c r="A503" t="str">
        <f>SS!A50</f>
        <v>Trea Turner</v>
      </c>
      <c r="B503" t="str">
        <f>SS!B50</f>
        <v>SS</v>
      </c>
      <c r="C503">
        <f>SS!C50</f>
        <v>121.92</v>
      </c>
      <c r="D503" s="3">
        <f>SS!D50</f>
        <v>-4.6075386674534924</v>
      </c>
      <c r="E503">
        <v>502</v>
      </c>
      <c r="F503">
        <v>232.2</v>
      </c>
      <c r="G503">
        <v>314</v>
      </c>
      <c r="H503">
        <f>F503-E503</f>
        <v>-269.8</v>
      </c>
      <c r="I503">
        <f>G503-E503</f>
        <v>-188</v>
      </c>
    </row>
    <row r="504" spans="1:9">
      <c r="A504" t="str">
        <f>SS!A51</f>
        <v>Stephen Drew</v>
      </c>
      <c r="B504" t="str">
        <f>SS!B51</f>
        <v>SS</v>
      </c>
      <c r="C504">
        <f>SS!C51</f>
        <v>115.32000000000002</v>
      </c>
      <c r="D504" s="3">
        <f>SS!D51</f>
        <v>-4.8163681909062674</v>
      </c>
      <c r="E504">
        <v>503</v>
      </c>
      <c r="F504">
        <v>300</v>
      </c>
      <c r="G504">
        <v>503</v>
      </c>
      <c r="H504">
        <f>F504-E504</f>
        <v>-203</v>
      </c>
      <c r="I504">
        <f>G504-E504</f>
        <v>0</v>
      </c>
    </row>
  </sheetData>
  <autoFilter ref="A1:I1">
    <sortState ref="A2:I504">
      <sortCondition descending="1" ref="D1:D504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6"/>
  <sheetViews>
    <sheetView workbookViewId="0">
      <pane ySplit="1" topLeftCell="A2" activePane="bottomLeft" state="frozen"/>
      <selection pane="bottomLeft" activeCell="B1" sqref="A1:B1"/>
    </sheetView>
  </sheetViews>
  <sheetFormatPr baseColWidth="10" defaultRowHeight="15" x14ac:dyDescent="0"/>
  <cols>
    <col min="1" max="1" width="18.1640625" bestFit="1" customWidth="1"/>
    <col min="2" max="2" width="8.5" bestFit="1" customWidth="1"/>
  </cols>
  <sheetData>
    <row r="1" spans="1:2">
      <c r="A1" s="1" t="s">
        <v>0</v>
      </c>
      <c r="B1" s="1" t="s">
        <v>638</v>
      </c>
    </row>
    <row r="2" spans="1:2">
      <c r="A2" t="s">
        <v>345</v>
      </c>
      <c r="B2">
        <v>2.25</v>
      </c>
    </row>
    <row r="3" spans="1:2">
      <c r="A3" t="s">
        <v>23</v>
      </c>
      <c r="B3">
        <v>2.67</v>
      </c>
    </row>
    <row r="4" spans="1:2">
      <c r="A4" t="s">
        <v>22</v>
      </c>
      <c r="B4">
        <v>3.04</v>
      </c>
    </row>
    <row r="5" spans="1:2">
      <c r="A5" t="s">
        <v>21</v>
      </c>
      <c r="B5">
        <v>4.54</v>
      </c>
    </row>
    <row r="6" spans="1:2">
      <c r="A6" t="s">
        <v>390</v>
      </c>
      <c r="B6">
        <v>7.81</v>
      </c>
    </row>
    <row r="7" spans="1:2">
      <c r="A7" t="s">
        <v>25</v>
      </c>
      <c r="B7">
        <v>8.09</v>
      </c>
    </row>
    <row r="8" spans="1:2">
      <c r="A8" t="s">
        <v>449</v>
      </c>
      <c r="B8">
        <v>8.2100000000000009</v>
      </c>
    </row>
    <row r="9" spans="1:2">
      <c r="A9" t="s">
        <v>39</v>
      </c>
      <c r="B9">
        <v>12.34</v>
      </c>
    </row>
    <row r="10" spans="1:2">
      <c r="A10" t="s">
        <v>437</v>
      </c>
      <c r="B10">
        <v>12.94</v>
      </c>
    </row>
    <row r="11" spans="1:2">
      <c r="A11" t="s">
        <v>28</v>
      </c>
      <c r="B11">
        <v>13.28</v>
      </c>
    </row>
    <row r="12" spans="1:2">
      <c r="A12" t="s">
        <v>42</v>
      </c>
      <c r="B12">
        <v>13.85</v>
      </c>
    </row>
    <row r="13" spans="1:2">
      <c r="A13" t="s">
        <v>500</v>
      </c>
      <c r="B13">
        <v>14.46</v>
      </c>
    </row>
    <row r="14" spans="1:2">
      <c r="A14" t="s">
        <v>24</v>
      </c>
      <c r="B14">
        <v>15.59</v>
      </c>
    </row>
    <row r="15" spans="1:2">
      <c r="A15" t="s">
        <v>341</v>
      </c>
      <c r="B15">
        <v>16.420000000000002</v>
      </c>
    </row>
    <row r="16" spans="1:2">
      <c r="A16" t="s">
        <v>26</v>
      </c>
      <c r="B16">
        <v>16.899999999999999</v>
      </c>
    </row>
    <row r="17" spans="1:2">
      <c r="A17" t="s">
        <v>32</v>
      </c>
      <c r="B17">
        <v>18.43</v>
      </c>
    </row>
    <row r="18" spans="1:2">
      <c r="A18" t="s">
        <v>27</v>
      </c>
      <c r="B18">
        <v>18.989999999999998</v>
      </c>
    </row>
    <row r="19" spans="1:2">
      <c r="A19" t="s">
        <v>352</v>
      </c>
      <c r="B19">
        <v>19.68</v>
      </c>
    </row>
    <row r="20" spans="1:2">
      <c r="A20" t="s">
        <v>33</v>
      </c>
      <c r="B20">
        <v>20.88</v>
      </c>
    </row>
    <row r="21" spans="1:2">
      <c r="A21" t="s">
        <v>358</v>
      </c>
      <c r="B21">
        <v>20.98</v>
      </c>
    </row>
    <row r="22" spans="1:2">
      <c r="A22" t="s">
        <v>31</v>
      </c>
      <c r="B22">
        <v>21.89</v>
      </c>
    </row>
    <row r="23" spans="1:2">
      <c r="A23" t="s">
        <v>388</v>
      </c>
      <c r="B23">
        <v>23.87</v>
      </c>
    </row>
    <row r="24" spans="1:2">
      <c r="A24" t="s">
        <v>30</v>
      </c>
      <c r="B24">
        <v>24.16</v>
      </c>
    </row>
    <row r="25" spans="1:2">
      <c r="A25" t="s">
        <v>370</v>
      </c>
      <c r="B25">
        <v>25</v>
      </c>
    </row>
    <row r="26" spans="1:2">
      <c r="A26" t="s">
        <v>38</v>
      </c>
      <c r="B26">
        <v>25.22</v>
      </c>
    </row>
    <row r="27" spans="1:2">
      <c r="A27" t="s">
        <v>446</v>
      </c>
      <c r="B27">
        <v>25.87</v>
      </c>
    </row>
    <row r="28" spans="1:2">
      <c r="A28" t="s">
        <v>350</v>
      </c>
      <c r="B28">
        <v>27.48</v>
      </c>
    </row>
    <row r="29" spans="1:2">
      <c r="A29" t="s">
        <v>40</v>
      </c>
      <c r="B29">
        <v>29.57</v>
      </c>
    </row>
    <row r="30" spans="1:2">
      <c r="A30" t="s">
        <v>60</v>
      </c>
      <c r="B30">
        <v>29.82</v>
      </c>
    </row>
    <row r="31" spans="1:2">
      <c r="A31" t="s">
        <v>36</v>
      </c>
      <c r="B31">
        <v>30.85</v>
      </c>
    </row>
    <row r="32" spans="1:2">
      <c r="A32" t="s">
        <v>29</v>
      </c>
      <c r="B32">
        <v>32.4</v>
      </c>
    </row>
    <row r="33" spans="1:2">
      <c r="A33" t="s">
        <v>34</v>
      </c>
      <c r="B33">
        <v>33.39</v>
      </c>
    </row>
    <row r="34" spans="1:2">
      <c r="A34" t="s">
        <v>474</v>
      </c>
      <c r="B34">
        <v>34.65</v>
      </c>
    </row>
    <row r="35" spans="1:2">
      <c r="A35" t="s">
        <v>375</v>
      </c>
      <c r="B35">
        <v>35.76</v>
      </c>
    </row>
    <row r="36" spans="1:2">
      <c r="A36" t="s">
        <v>420</v>
      </c>
      <c r="B36">
        <v>37.25</v>
      </c>
    </row>
    <row r="37" spans="1:2">
      <c r="A37" t="s">
        <v>473</v>
      </c>
      <c r="B37">
        <v>37.68</v>
      </c>
    </row>
    <row r="38" spans="1:2">
      <c r="A38" t="s">
        <v>59</v>
      </c>
      <c r="B38">
        <v>38.020000000000003</v>
      </c>
    </row>
    <row r="39" spans="1:2">
      <c r="A39" t="s">
        <v>348</v>
      </c>
      <c r="B39">
        <v>40.130000000000003</v>
      </c>
    </row>
    <row r="40" spans="1:2">
      <c r="A40" t="s">
        <v>104</v>
      </c>
      <c r="B40">
        <v>41.97</v>
      </c>
    </row>
    <row r="41" spans="1:2">
      <c r="A41" t="s">
        <v>81</v>
      </c>
      <c r="B41">
        <v>47.17</v>
      </c>
    </row>
    <row r="42" spans="1:2">
      <c r="A42" t="s">
        <v>338</v>
      </c>
      <c r="B42">
        <v>48.56</v>
      </c>
    </row>
    <row r="43" spans="1:2">
      <c r="A43" t="s">
        <v>457</v>
      </c>
      <c r="B43">
        <v>48.74</v>
      </c>
    </row>
    <row r="44" spans="1:2">
      <c r="A44" t="s">
        <v>63</v>
      </c>
      <c r="B44">
        <v>51.03</v>
      </c>
    </row>
    <row r="45" spans="1:2">
      <c r="A45" t="s">
        <v>413</v>
      </c>
      <c r="B45">
        <v>51.04</v>
      </c>
    </row>
    <row r="46" spans="1:2">
      <c r="A46" t="s">
        <v>43</v>
      </c>
      <c r="B46">
        <v>51.7</v>
      </c>
    </row>
    <row r="47" spans="1:2">
      <c r="A47" t="s">
        <v>331</v>
      </c>
      <c r="B47">
        <v>52.67</v>
      </c>
    </row>
    <row r="48" spans="1:2">
      <c r="A48" t="s">
        <v>332</v>
      </c>
      <c r="B48">
        <v>52.73</v>
      </c>
    </row>
    <row r="49" spans="1:2">
      <c r="A49" t="s">
        <v>79</v>
      </c>
      <c r="B49">
        <v>53.69</v>
      </c>
    </row>
    <row r="50" spans="1:2">
      <c r="A50" t="s">
        <v>77</v>
      </c>
      <c r="B50">
        <v>54.31</v>
      </c>
    </row>
    <row r="51" spans="1:2">
      <c r="A51" t="s">
        <v>314</v>
      </c>
      <c r="B51">
        <v>54.72</v>
      </c>
    </row>
    <row r="52" spans="1:2">
      <c r="A52" t="s">
        <v>412</v>
      </c>
      <c r="B52">
        <v>55.24</v>
      </c>
    </row>
    <row r="53" spans="1:2">
      <c r="A53" t="s">
        <v>105</v>
      </c>
      <c r="B53">
        <v>56.34</v>
      </c>
    </row>
    <row r="54" spans="1:2">
      <c r="A54" t="s">
        <v>56</v>
      </c>
      <c r="B54">
        <v>56.99</v>
      </c>
    </row>
    <row r="55" spans="1:2">
      <c r="A55" t="s">
        <v>115</v>
      </c>
      <c r="B55">
        <v>57.01</v>
      </c>
    </row>
    <row r="56" spans="1:2">
      <c r="A56" t="s">
        <v>53</v>
      </c>
      <c r="B56">
        <v>57.26</v>
      </c>
    </row>
    <row r="57" spans="1:2">
      <c r="A57" t="s">
        <v>52</v>
      </c>
      <c r="B57">
        <v>58.32</v>
      </c>
    </row>
    <row r="58" spans="1:2">
      <c r="A58" t="s">
        <v>65</v>
      </c>
      <c r="B58">
        <v>59.85</v>
      </c>
    </row>
    <row r="59" spans="1:2">
      <c r="A59" t="s">
        <v>83</v>
      </c>
      <c r="B59">
        <v>60.69</v>
      </c>
    </row>
    <row r="60" spans="1:2">
      <c r="A60" t="s">
        <v>57</v>
      </c>
      <c r="B60">
        <v>62.37</v>
      </c>
    </row>
    <row r="61" spans="1:2">
      <c r="A61" t="s">
        <v>41</v>
      </c>
      <c r="B61">
        <v>62.38</v>
      </c>
    </row>
    <row r="62" spans="1:2">
      <c r="A62" t="s">
        <v>62</v>
      </c>
      <c r="B62">
        <v>63.41</v>
      </c>
    </row>
    <row r="63" spans="1:2">
      <c r="A63" t="s">
        <v>374</v>
      </c>
      <c r="B63">
        <v>64.06</v>
      </c>
    </row>
    <row r="64" spans="1:2">
      <c r="A64" t="s">
        <v>66</v>
      </c>
      <c r="B64">
        <v>64.2</v>
      </c>
    </row>
    <row r="65" spans="1:2">
      <c r="A65" t="s">
        <v>427</v>
      </c>
      <c r="B65">
        <v>64.42</v>
      </c>
    </row>
    <row r="66" spans="1:2">
      <c r="A66" t="s">
        <v>54</v>
      </c>
      <c r="B66">
        <v>66.78</v>
      </c>
    </row>
    <row r="67" spans="1:2">
      <c r="A67" t="s">
        <v>50</v>
      </c>
      <c r="B67">
        <v>68.040000000000006</v>
      </c>
    </row>
    <row r="68" spans="1:2">
      <c r="A68" t="s">
        <v>55</v>
      </c>
      <c r="B68">
        <v>68.58</v>
      </c>
    </row>
    <row r="69" spans="1:2">
      <c r="A69" t="s">
        <v>72</v>
      </c>
      <c r="B69">
        <v>71.38</v>
      </c>
    </row>
    <row r="70" spans="1:2">
      <c r="A70" t="s">
        <v>443</v>
      </c>
      <c r="B70">
        <v>71.47</v>
      </c>
    </row>
    <row r="71" spans="1:2">
      <c r="A71" t="s">
        <v>80</v>
      </c>
      <c r="B71">
        <v>71.75</v>
      </c>
    </row>
    <row r="72" spans="1:2">
      <c r="A72" t="s">
        <v>491</v>
      </c>
      <c r="B72">
        <v>72.38</v>
      </c>
    </row>
    <row r="73" spans="1:2">
      <c r="A73" t="s">
        <v>451</v>
      </c>
      <c r="B73">
        <v>72.41</v>
      </c>
    </row>
    <row r="74" spans="1:2">
      <c r="A74" t="s">
        <v>112</v>
      </c>
      <c r="B74">
        <v>73.77</v>
      </c>
    </row>
    <row r="75" spans="1:2">
      <c r="A75" t="s">
        <v>35</v>
      </c>
      <c r="B75">
        <v>75.31</v>
      </c>
    </row>
    <row r="76" spans="1:2">
      <c r="A76" t="s">
        <v>351</v>
      </c>
      <c r="B76">
        <v>75.61</v>
      </c>
    </row>
    <row r="77" spans="1:2">
      <c r="A77" t="s">
        <v>356</v>
      </c>
      <c r="B77">
        <v>77.37</v>
      </c>
    </row>
    <row r="78" spans="1:2">
      <c r="A78" t="s">
        <v>120</v>
      </c>
      <c r="B78">
        <v>81.02</v>
      </c>
    </row>
    <row r="79" spans="1:2">
      <c r="A79" t="s">
        <v>44</v>
      </c>
      <c r="B79">
        <v>81.13</v>
      </c>
    </row>
    <row r="80" spans="1:2">
      <c r="A80" t="s">
        <v>349</v>
      </c>
      <c r="B80">
        <v>81.42</v>
      </c>
    </row>
    <row r="81" spans="1:2">
      <c r="A81" t="s">
        <v>73</v>
      </c>
      <c r="B81">
        <v>82.32</v>
      </c>
    </row>
    <row r="82" spans="1:2">
      <c r="A82" t="s">
        <v>98</v>
      </c>
      <c r="B82">
        <v>83.1</v>
      </c>
    </row>
    <row r="83" spans="1:2">
      <c r="A83" t="s">
        <v>48</v>
      </c>
      <c r="B83">
        <v>85.15</v>
      </c>
    </row>
    <row r="84" spans="1:2">
      <c r="A84" t="s">
        <v>142</v>
      </c>
      <c r="B84">
        <v>85.32</v>
      </c>
    </row>
    <row r="85" spans="1:2">
      <c r="A85" t="s">
        <v>123</v>
      </c>
      <c r="B85">
        <v>85.52</v>
      </c>
    </row>
    <row r="86" spans="1:2">
      <c r="A86" t="s">
        <v>372</v>
      </c>
      <c r="B86">
        <v>87.96</v>
      </c>
    </row>
    <row r="87" spans="1:2">
      <c r="A87" t="s">
        <v>71</v>
      </c>
      <c r="B87">
        <v>88.62</v>
      </c>
    </row>
    <row r="88" spans="1:2">
      <c r="A88" t="s">
        <v>381</v>
      </c>
      <c r="B88">
        <v>91.08</v>
      </c>
    </row>
    <row r="89" spans="1:2">
      <c r="A89" t="s">
        <v>417</v>
      </c>
      <c r="B89">
        <v>91.62</v>
      </c>
    </row>
    <row r="90" spans="1:2">
      <c r="A90" t="s">
        <v>82</v>
      </c>
      <c r="B90">
        <v>92.3</v>
      </c>
    </row>
    <row r="91" spans="1:2">
      <c r="A91" t="s">
        <v>404</v>
      </c>
      <c r="B91">
        <v>92.32</v>
      </c>
    </row>
    <row r="92" spans="1:2">
      <c r="A92" t="s">
        <v>486</v>
      </c>
      <c r="B92">
        <v>93.5</v>
      </c>
    </row>
    <row r="93" spans="1:2">
      <c r="A93" t="s">
        <v>47</v>
      </c>
      <c r="B93">
        <v>95.19</v>
      </c>
    </row>
    <row r="94" spans="1:2">
      <c r="A94" t="s">
        <v>89</v>
      </c>
      <c r="B94">
        <v>95.37</v>
      </c>
    </row>
    <row r="95" spans="1:2">
      <c r="A95" t="s">
        <v>68</v>
      </c>
      <c r="B95">
        <v>96.33</v>
      </c>
    </row>
    <row r="96" spans="1:2">
      <c r="A96" t="s">
        <v>106</v>
      </c>
      <c r="B96">
        <v>96.78</v>
      </c>
    </row>
    <row r="97" spans="1:2">
      <c r="A97" t="s">
        <v>424</v>
      </c>
      <c r="B97">
        <v>97.03</v>
      </c>
    </row>
    <row r="98" spans="1:2">
      <c r="A98" t="s">
        <v>51</v>
      </c>
      <c r="B98">
        <v>99.94</v>
      </c>
    </row>
    <row r="99" spans="1:2">
      <c r="A99" t="s">
        <v>439</v>
      </c>
      <c r="B99">
        <v>102.23</v>
      </c>
    </row>
    <row r="100" spans="1:2">
      <c r="A100" t="s">
        <v>46</v>
      </c>
      <c r="B100">
        <v>104.68</v>
      </c>
    </row>
    <row r="101" spans="1:2">
      <c r="A101" t="s">
        <v>489</v>
      </c>
      <c r="B101">
        <v>105.94</v>
      </c>
    </row>
    <row r="102" spans="1:2">
      <c r="A102" t="s">
        <v>499</v>
      </c>
      <c r="B102">
        <v>106.03</v>
      </c>
    </row>
    <row r="103" spans="1:2">
      <c r="A103" t="s">
        <v>167</v>
      </c>
      <c r="B103">
        <v>106.62</v>
      </c>
    </row>
    <row r="104" spans="1:2">
      <c r="A104" t="s">
        <v>421</v>
      </c>
      <c r="B104">
        <v>106.77</v>
      </c>
    </row>
    <row r="105" spans="1:2">
      <c r="A105" t="s">
        <v>49</v>
      </c>
      <c r="B105">
        <v>107.37</v>
      </c>
    </row>
    <row r="106" spans="1:2">
      <c r="A106" t="s">
        <v>97</v>
      </c>
      <c r="B106">
        <v>107.51</v>
      </c>
    </row>
    <row r="107" spans="1:2">
      <c r="A107" t="s">
        <v>96</v>
      </c>
      <c r="B107">
        <v>108.89</v>
      </c>
    </row>
    <row r="108" spans="1:2">
      <c r="A108" t="s">
        <v>394</v>
      </c>
      <c r="B108">
        <v>108.92</v>
      </c>
    </row>
    <row r="109" spans="1:2">
      <c r="A109" t="s">
        <v>45</v>
      </c>
      <c r="B109">
        <v>109.3</v>
      </c>
    </row>
    <row r="110" spans="1:2">
      <c r="A110" t="s">
        <v>441</v>
      </c>
      <c r="B110">
        <v>110.27</v>
      </c>
    </row>
    <row r="111" spans="1:2">
      <c r="A111" t="s">
        <v>37</v>
      </c>
      <c r="B111">
        <v>111.69</v>
      </c>
    </row>
    <row r="112" spans="1:2">
      <c r="A112" t="s">
        <v>398</v>
      </c>
      <c r="B112">
        <v>111.88</v>
      </c>
    </row>
    <row r="113" spans="1:2">
      <c r="A113" t="s">
        <v>472</v>
      </c>
      <c r="B113">
        <v>113.56</v>
      </c>
    </row>
    <row r="114" spans="1:2">
      <c r="A114" t="s">
        <v>476</v>
      </c>
      <c r="B114">
        <v>116.78</v>
      </c>
    </row>
    <row r="115" spans="1:2">
      <c r="A115" t="s">
        <v>75</v>
      </c>
      <c r="B115">
        <v>120.1</v>
      </c>
    </row>
    <row r="116" spans="1:2">
      <c r="A116" t="s">
        <v>78</v>
      </c>
      <c r="B116">
        <v>123.7</v>
      </c>
    </row>
    <row r="117" spans="1:2">
      <c r="A117" t="s">
        <v>93</v>
      </c>
      <c r="B117">
        <v>124.66</v>
      </c>
    </row>
    <row r="118" spans="1:2">
      <c r="A118" t="s">
        <v>173</v>
      </c>
      <c r="B118">
        <v>124.71</v>
      </c>
    </row>
    <row r="119" spans="1:2">
      <c r="A119" t="s">
        <v>425</v>
      </c>
      <c r="B119">
        <v>124.78</v>
      </c>
    </row>
    <row r="120" spans="1:2">
      <c r="A120" t="s">
        <v>85</v>
      </c>
      <c r="B120">
        <v>124.99</v>
      </c>
    </row>
    <row r="121" spans="1:2">
      <c r="A121" t="s">
        <v>135</v>
      </c>
      <c r="B121">
        <v>125.94</v>
      </c>
    </row>
    <row r="122" spans="1:2">
      <c r="A122" t="s">
        <v>477</v>
      </c>
      <c r="B122">
        <v>126.01</v>
      </c>
    </row>
    <row r="123" spans="1:2">
      <c r="A123" t="s">
        <v>324</v>
      </c>
      <c r="B123">
        <v>126.04</v>
      </c>
    </row>
    <row r="124" spans="1:2">
      <c r="A124" t="s">
        <v>92</v>
      </c>
      <c r="B124">
        <v>126.54</v>
      </c>
    </row>
    <row r="125" spans="1:2">
      <c r="A125" t="s">
        <v>95</v>
      </c>
      <c r="B125">
        <v>126.97</v>
      </c>
    </row>
    <row r="126" spans="1:2">
      <c r="A126" t="s">
        <v>423</v>
      </c>
      <c r="B126">
        <v>129.72</v>
      </c>
    </row>
    <row r="127" spans="1:2">
      <c r="A127" t="s">
        <v>346</v>
      </c>
      <c r="B127">
        <v>129.91</v>
      </c>
    </row>
    <row r="128" spans="1:2">
      <c r="A128" t="s">
        <v>450</v>
      </c>
      <c r="B128">
        <v>130.05000000000001</v>
      </c>
    </row>
    <row r="129" spans="1:2">
      <c r="A129" t="s">
        <v>155</v>
      </c>
      <c r="B129">
        <v>130.62</v>
      </c>
    </row>
    <row r="130" spans="1:2">
      <c r="A130" t="s">
        <v>416</v>
      </c>
      <c r="B130">
        <v>131.01</v>
      </c>
    </row>
    <row r="131" spans="1:2">
      <c r="A131" t="s">
        <v>70</v>
      </c>
      <c r="B131">
        <v>132.61000000000001</v>
      </c>
    </row>
    <row r="132" spans="1:2">
      <c r="A132" t="s">
        <v>410</v>
      </c>
      <c r="B132">
        <v>133.77000000000001</v>
      </c>
    </row>
    <row r="133" spans="1:2">
      <c r="A133" t="s">
        <v>128</v>
      </c>
      <c r="B133">
        <v>134.58000000000001</v>
      </c>
    </row>
    <row r="134" spans="1:2">
      <c r="A134" t="s">
        <v>392</v>
      </c>
      <c r="B134">
        <v>134.88</v>
      </c>
    </row>
    <row r="135" spans="1:2">
      <c r="A135" t="s">
        <v>379</v>
      </c>
      <c r="B135">
        <v>135.38</v>
      </c>
    </row>
    <row r="136" spans="1:2">
      <c r="A136" t="s">
        <v>359</v>
      </c>
      <c r="B136">
        <v>135.52000000000001</v>
      </c>
    </row>
    <row r="137" spans="1:2">
      <c r="A137" t="s">
        <v>91</v>
      </c>
      <c r="B137">
        <v>136.25</v>
      </c>
    </row>
    <row r="138" spans="1:2">
      <c r="A138" t="s">
        <v>383</v>
      </c>
      <c r="B138">
        <v>136.59</v>
      </c>
    </row>
    <row r="139" spans="1:2">
      <c r="A139" t="s">
        <v>333</v>
      </c>
      <c r="B139">
        <v>136.62</v>
      </c>
    </row>
    <row r="140" spans="1:2">
      <c r="A140" t="s">
        <v>436</v>
      </c>
      <c r="B140">
        <v>137.05000000000001</v>
      </c>
    </row>
    <row r="141" spans="1:2">
      <c r="A141" t="s">
        <v>435</v>
      </c>
      <c r="B141">
        <v>137.08000000000001</v>
      </c>
    </row>
    <row r="142" spans="1:2">
      <c r="A142" t="s">
        <v>188</v>
      </c>
      <c r="B142">
        <v>137.57</v>
      </c>
    </row>
    <row r="143" spans="1:2">
      <c r="A143" t="s">
        <v>180</v>
      </c>
      <c r="B143">
        <v>137.96</v>
      </c>
    </row>
    <row r="144" spans="1:2">
      <c r="A144" t="s">
        <v>498</v>
      </c>
      <c r="B144">
        <v>138.24</v>
      </c>
    </row>
    <row r="145" spans="1:2">
      <c r="A145" t="s">
        <v>100</v>
      </c>
      <c r="B145">
        <v>140.16999999999999</v>
      </c>
    </row>
    <row r="146" spans="1:2">
      <c r="A146" t="s">
        <v>94</v>
      </c>
      <c r="B146">
        <v>141.47</v>
      </c>
    </row>
    <row r="147" spans="1:2">
      <c r="A147" t="s">
        <v>204</v>
      </c>
      <c r="B147">
        <v>143.18</v>
      </c>
    </row>
    <row r="148" spans="1:2">
      <c r="A148" t="s">
        <v>369</v>
      </c>
      <c r="B148">
        <v>147.38</v>
      </c>
    </row>
    <row r="149" spans="1:2">
      <c r="A149" t="s">
        <v>58</v>
      </c>
      <c r="B149">
        <v>147.54</v>
      </c>
    </row>
    <row r="150" spans="1:2">
      <c r="A150" t="s">
        <v>496</v>
      </c>
      <c r="B150">
        <v>147.65</v>
      </c>
    </row>
    <row r="151" spans="1:2">
      <c r="A151" t="s">
        <v>153</v>
      </c>
      <c r="B151">
        <v>147.84</v>
      </c>
    </row>
    <row r="152" spans="1:2">
      <c r="A152" t="s">
        <v>107</v>
      </c>
      <c r="B152">
        <v>148.96</v>
      </c>
    </row>
    <row r="153" spans="1:2">
      <c r="A153" t="s">
        <v>376</v>
      </c>
      <c r="B153">
        <v>149.25</v>
      </c>
    </row>
    <row r="154" spans="1:2">
      <c r="A154" t="s">
        <v>103</v>
      </c>
      <c r="B154">
        <v>150.72</v>
      </c>
    </row>
    <row r="155" spans="1:2">
      <c r="A155" t="s">
        <v>469</v>
      </c>
      <c r="B155">
        <v>151.66</v>
      </c>
    </row>
    <row r="156" spans="1:2">
      <c r="A156" t="s">
        <v>468</v>
      </c>
      <c r="B156">
        <v>151.96</v>
      </c>
    </row>
    <row r="157" spans="1:2">
      <c r="A157" t="s">
        <v>108</v>
      </c>
      <c r="B157">
        <v>152.22999999999999</v>
      </c>
    </row>
    <row r="158" spans="1:2">
      <c r="A158" t="s">
        <v>137</v>
      </c>
      <c r="B158">
        <v>152.24</v>
      </c>
    </row>
    <row r="159" spans="1:2">
      <c r="A159" t="s">
        <v>428</v>
      </c>
      <c r="B159">
        <v>152.37</v>
      </c>
    </row>
    <row r="160" spans="1:2">
      <c r="A160" t="s">
        <v>159</v>
      </c>
      <c r="B160">
        <v>153.85</v>
      </c>
    </row>
    <row r="161" spans="1:2">
      <c r="A161" t="s">
        <v>187</v>
      </c>
      <c r="B161">
        <v>155.16</v>
      </c>
    </row>
    <row r="162" spans="1:2">
      <c r="A162" t="s">
        <v>171</v>
      </c>
      <c r="B162">
        <v>155.72999999999999</v>
      </c>
    </row>
    <row r="163" spans="1:2">
      <c r="A163" t="s">
        <v>364</v>
      </c>
      <c r="B163">
        <v>155.83000000000001</v>
      </c>
    </row>
    <row r="164" spans="1:2">
      <c r="A164" t="s">
        <v>461</v>
      </c>
      <c r="B164">
        <v>155.88</v>
      </c>
    </row>
    <row r="165" spans="1:2">
      <c r="A165" t="s">
        <v>373</v>
      </c>
      <c r="B165">
        <v>157.76</v>
      </c>
    </row>
    <row r="166" spans="1:2">
      <c r="A166" t="s">
        <v>64</v>
      </c>
      <c r="B166">
        <v>160.46</v>
      </c>
    </row>
    <row r="167" spans="1:2">
      <c r="A167" t="s">
        <v>146</v>
      </c>
      <c r="B167">
        <v>161.46</v>
      </c>
    </row>
    <row r="168" spans="1:2">
      <c r="A168" t="s">
        <v>101</v>
      </c>
      <c r="B168">
        <v>163.37</v>
      </c>
    </row>
    <row r="169" spans="1:2">
      <c r="A169" t="s">
        <v>102</v>
      </c>
      <c r="B169">
        <v>163.49</v>
      </c>
    </row>
    <row r="170" spans="1:2">
      <c r="A170" t="s">
        <v>438</v>
      </c>
      <c r="B170">
        <v>163.88</v>
      </c>
    </row>
    <row r="171" spans="1:2">
      <c r="A171" t="s">
        <v>211</v>
      </c>
      <c r="B171">
        <v>164.27</v>
      </c>
    </row>
    <row r="172" spans="1:2">
      <c r="A172" t="s">
        <v>76</v>
      </c>
      <c r="B172">
        <v>165.25</v>
      </c>
    </row>
    <row r="173" spans="1:2">
      <c r="A173" t="s">
        <v>87</v>
      </c>
      <c r="B173">
        <v>165.73</v>
      </c>
    </row>
    <row r="174" spans="1:2">
      <c r="A174" t="s">
        <v>458</v>
      </c>
      <c r="B174">
        <v>165.96</v>
      </c>
    </row>
    <row r="175" spans="1:2">
      <c r="A175" t="s">
        <v>67</v>
      </c>
      <c r="B175">
        <v>166.37</v>
      </c>
    </row>
    <row r="176" spans="1:2">
      <c r="A176" t="s">
        <v>326</v>
      </c>
      <c r="B176">
        <v>167.53</v>
      </c>
    </row>
    <row r="177" spans="1:2">
      <c r="A177" t="s">
        <v>110</v>
      </c>
      <c r="B177">
        <v>167.7</v>
      </c>
    </row>
    <row r="178" spans="1:2">
      <c r="A178" t="s">
        <v>170</v>
      </c>
      <c r="B178">
        <v>168.79</v>
      </c>
    </row>
    <row r="179" spans="1:2">
      <c r="A179" t="s">
        <v>86</v>
      </c>
      <c r="B179">
        <v>169.35</v>
      </c>
    </row>
    <row r="180" spans="1:2">
      <c r="A180" t="s">
        <v>235</v>
      </c>
      <c r="B180">
        <v>170.05</v>
      </c>
    </row>
    <row r="181" spans="1:2">
      <c r="A181" t="s">
        <v>377</v>
      </c>
      <c r="B181">
        <v>170.64</v>
      </c>
    </row>
    <row r="182" spans="1:2">
      <c r="A182" t="s">
        <v>90</v>
      </c>
      <c r="B182">
        <v>172.21</v>
      </c>
    </row>
    <row r="183" spans="1:2">
      <c r="A183" t="s">
        <v>158</v>
      </c>
      <c r="B183">
        <v>172.37</v>
      </c>
    </row>
    <row r="184" spans="1:2">
      <c r="A184" t="s">
        <v>311</v>
      </c>
      <c r="B184">
        <v>172.83</v>
      </c>
    </row>
    <row r="185" spans="1:2">
      <c r="A185" t="s">
        <v>620</v>
      </c>
      <c r="B185">
        <v>172.89</v>
      </c>
    </row>
    <row r="186" spans="1:2">
      <c r="A186" t="s">
        <v>320</v>
      </c>
      <c r="B186">
        <v>173.71</v>
      </c>
    </row>
    <row r="187" spans="1:2">
      <c r="A187" t="s">
        <v>61</v>
      </c>
      <c r="B187">
        <v>173.94</v>
      </c>
    </row>
    <row r="188" spans="1:2">
      <c r="A188" t="s">
        <v>182</v>
      </c>
      <c r="B188">
        <v>174.15</v>
      </c>
    </row>
    <row r="189" spans="1:2">
      <c r="A189" t="s">
        <v>113</v>
      </c>
      <c r="B189">
        <v>176.14</v>
      </c>
    </row>
    <row r="190" spans="1:2">
      <c r="A190" t="s">
        <v>471</v>
      </c>
      <c r="B190">
        <v>176.46</v>
      </c>
    </row>
    <row r="191" spans="1:2">
      <c r="A191" t="s">
        <v>88</v>
      </c>
      <c r="B191">
        <v>176.46</v>
      </c>
    </row>
    <row r="192" spans="1:2">
      <c r="A192" t="s">
        <v>149</v>
      </c>
      <c r="B192">
        <v>177.8</v>
      </c>
    </row>
    <row r="193" spans="1:2">
      <c r="A193" t="s">
        <v>131</v>
      </c>
      <c r="B193">
        <v>178.11</v>
      </c>
    </row>
    <row r="194" spans="1:2">
      <c r="A194" t="s">
        <v>186</v>
      </c>
      <c r="B194">
        <v>178.45</v>
      </c>
    </row>
    <row r="195" spans="1:2">
      <c r="A195" t="s">
        <v>462</v>
      </c>
      <c r="B195">
        <v>179.24</v>
      </c>
    </row>
    <row r="196" spans="1:2">
      <c r="A196" t="s">
        <v>162</v>
      </c>
      <c r="B196">
        <v>179.32</v>
      </c>
    </row>
    <row r="197" spans="1:2">
      <c r="A197" t="s">
        <v>621</v>
      </c>
      <c r="B197">
        <v>179.5</v>
      </c>
    </row>
    <row r="198" spans="1:2">
      <c r="A198" t="s">
        <v>408</v>
      </c>
      <c r="B198">
        <v>179.6</v>
      </c>
    </row>
    <row r="199" spans="1:2">
      <c r="A199" t="s">
        <v>163</v>
      </c>
      <c r="B199">
        <v>181.05</v>
      </c>
    </row>
    <row r="200" spans="1:2">
      <c r="A200" t="s">
        <v>478</v>
      </c>
      <c r="B200">
        <v>181.22</v>
      </c>
    </row>
    <row r="201" spans="1:2">
      <c r="A201" t="s">
        <v>154</v>
      </c>
      <c r="B201">
        <v>181.54</v>
      </c>
    </row>
    <row r="202" spans="1:2">
      <c r="A202" t="s">
        <v>125</v>
      </c>
      <c r="B202">
        <v>181.65</v>
      </c>
    </row>
    <row r="203" spans="1:2">
      <c r="A203" t="s">
        <v>493</v>
      </c>
      <c r="B203">
        <v>183.27</v>
      </c>
    </row>
    <row r="204" spans="1:2">
      <c r="A204" t="s">
        <v>132</v>
      </c>
      <c r="B204">
        <v>183.38</v>
      </c>
    </row>
    <row r="205" spans="1:2">
      <c r="A205" t="s">
        <v>114</v>
      </c>
      <c r="B205">
        <v>183.48</v>
      </c>
    </row>
    <row r="206" spans="1:2">
      <c r="A206" t="s">
        <v>209</v>
      </c>
      <c r="B206">
        <v>184.34</v>
      </c>
    </row>
    <row r="207" spans="1:2">
      <c r="A207" t="s">
        <v>459</v>
      </c>
      <c r="B207">
        <v>184.34</v>
      </c>
    </row>
    <row r="208" spans="1:2">
      <c r="A208" t="s">
        <v>581</v>
      </c>
      <c r="B208">
        <v>184.4</v>
      </c>
    </row>
    <row r="209" spans="1:2">
      <c r="A209" t="s">
        <v>141</v>
      </c>
      <c r="B209">
        <v>185.13</v>
      </c>
    </row>
    <row r="210" spans="1:2">
      <c r="A210" t="s">
        <v>313</v>
      </c>
      <c r="B210">
        <v>185.38</v>
      </c>
    </row>
    <row r="211" spans="1:2">
      <c r="A211" t="s">
        <v>385</v>
      </c>
      <c r="B211">
        <v>185.42</v>
      </c>
    </row>
    <row r="212" spans="1:2">
      <c r="A212" t="s">
        <v>509</v>
      </c>
      <c r="B212">
        <v>185.84</v>
      </c>
    </row>
    <row r="213" spans="1:2">
      <c r="A213" t="s">
        <v>136</v>
      </c>
      <c r="B213">
        <v>186.07</v>
      </c>
    </row>
    <row r="214" spans="1:2">
      <c r="A214" t="s">
        <v>360</v>
      </c>
      <c r="B214">
        <v>186.21</v>
      </c>
    </row>
    <row r="215" spans="1:2">
      <c r="A215" t="s">
        <v>470</v>
      </c>
      <c r="B215">
        <v>186.64</v>
      </c>
    </row>
    <row r="216" spans="1:2">
      <c r="A216" t="s">
        <v>164</v>
      </c>
      <c r="B216">
        <v>188.34</v>
      </c>
    </row>
    <row r="217" spans="1:2">
      <c r="A217" t="s">
        <v>367</v>
      </c>
      <c r="B217">
        <v>188.96</v>
      </c>
    </row>
    <row r="218" spans="1:2">
      <c r="A218" t="s">
        <v>432</v>
      </c>
      <c r="B218">
        <v>189.34</v>
      </c>
    </row>
    <row r="219" spans="1:2">
      <c r="A219" t="s">
        <v>138</v>
      </c>
      <c r="B219">
        <v>189.73</v>
      </c>
    </row>
    <row r="220" spans="1:2">
      <c r="A220" t="s">
        <v>133</v>
      </c>
      <c r="B220">
        <v>190</v>
      </c>
    </row>
    <row r="221" spans="1:2">
      <c r="A221" t="s">
        <v>362</v>
      </c>
      <c r="B221">
        <v>190.23</v>
      </c>
    </row>
    <row r="222" spans="1:2">
      <c r="A222" t="s">
        <v>456</v>
      </c>
      <c r="B222">
        <v>190.31</v>
      </c>
    </row>
    <row r="223" spans="1:2">
      <c r="A223" t="s">
        <v>232</v>
      </c>
      <c r="B223">
        <v>190.33</v>
      </c>
    </row>
    <row r="224" spans="1:2">
      <c r="A224" t="s">
        <v>168</v>
      </c>
      <c r="B224">
        <v>190.41</v>
      </c>
    </row>
    <row r="225" spans="1:2">
      <c r="A225" t="s">
        <v>622</v>
      </c>
      <c r="B225">
        <v>190.54</v>
      </c>
    </row>
    <row r="226" spans="1:2">
      <c r="A226" t="s">
        <v>494</v>
      </c>
      <c r="B226">
        <v>190.63</v>
      </c>
    </row>
    <row r="227" spans="1:2">
      <c r="A227" t="s">
        <v>327</v>
      </c>
      <c r="B227">
        <v>190.67</v>
      </c>
    </row>
    <row r="228" spans="1:2">
      <c r="A228" t="s">
        <v>206</v>
      </c>
      <c r="B228">
        <v>191.28</v>
      </c>
    </row>
    <row r="229" spans="1:2">
      <c r="A229" t="s">
        <v>178</v>
      </c>
      <c r="B229">
        <v>191.99</v>
      </c>
    </row>
    <row r="230" spans="1:2">
      <c r="A230" t="s">
        <v>74</v>
      </c>
      <c r="B230">
        <v>192.34</v>
      </c>
    </row>
    <row r="231" spans="1:2">
      <c r="A231" t="s">
        <v>99</v>
      </c>
      <c r="B231">
        <v>192.57</v>
      </c>
    </row>
    <row r="232" spans="1:2">
      <c r="A232" t="s">
        <v>454</v>
      </c>
      <c r="B232">
        <v>192.76</v>
      </c>
    </row>
    <row r="233" spans="1:2">
      <c r="A233" t="s">
        <v>193</v>
      </c>
      <c r="B233">
        <v>192.78</v>
      </c>
    </row>
    <row r="234" spans="1:2">
      <c r="A234" t="s">
        <v>174</v>
      </c>
      <c r="B234">
        <v>193.06</v>
      </c>
    </row>
    <row r="235" spans="1:2">
      <c r="A235" t="s">
        <v>144</v>
      </c>
      <c r="B235">
        <v>193.1</v>
      </c>
    </row>
    <row r="236" spans="1:2">
      <c r="A236" t="s">
        <v>127</v>
      </c>
      <c r="B236">
        <v>193.35</v>
      </c>
    </row>
    <row r="237" spans="1:2">
      <c r="A237" t="s">
        <v>460</v>
      </c>
      <c r="B237">
        <v>194.26</v>
      </c>
    </row>
    <row r="238" spans="1:2">
      <c r="A238" t="s">
        <v>430</v>
      </c>
      <c r="B238">
        <v>194.67</v>
      </c>
    </row>
    <row r="239" spans="1:2">
      <c r="A239" t="s">
        <v>121</v>
      </c>
      <c r="B239">
        <v>195.47</v>
      </c>
    </row>
    <row r="240" spans="1:2">
      <c r="A240" t="s">
        <v>389</v>
      </c>
      <c r="B240">
        <v>197.31</v>
      </c>
    </row>
    <row r="241" spans="1:2">
      <c r="A241" t="s">
        <v>366</v>
      </c>
      <c r="B241">
        <v>197.57</v>
      </c>
    </row>
    <row r="242" spans="1:2">
      <c r="A242" t="s">
        <v>453</v>
      </c>
      <c r="B242">
        <v>197.87</v>
      </c>
    </row>
    <row r="243" spans="1:2">
      <c r="A243" t="s">
        <v>157</v>
      </c>
      <c r="B243">
        <v>198.09</v>
      </c>
    </row>
    <row r="244" spans="1:2">
      <c r="A244" t="s">
        <v>175</v>
      </c>
      <c r="B244">
        <v>198.19</v>
      </c>
    </row>
    <row r="245" spans="1:2">
      <c r="A245" t="s">
        <v>510</v>
      </c>
      <c r="B245">
        <v>198.22</v>
      </c>
    </row>
    <row r="246" spans="1:2">
      <c r="A246" t="s">
        <v>118</v>
      </c>
      <c r="B246">
        <v>198.97</v>
      </c>
    </row>
    <row r="247" spans="1:2">
      <c r="A247" t="s">
        <v>365</v>
      </c>
      <c r="B247">
        <v>199.43</v>
      </c>
    </row>
    <row r="248" spans="1:2">
      <c r="A248" t="s">
        <v>347</v>
      </c>
      <c r="B248">
        <v>199.71</v>
      </c>
    </row>
    <row r="249" spans="1:2">
      <c r="A249" t="s">
        <v>69</v>
      </c>
      <c r="B249">
        <v>200.25</v>
      </c>
    </row>
    <row r="250" spans="1:2">
      <c r="A250" t="s">
        <v>219</v>
      </c>
      <c r="B250">
        <v>200.93</v>
      </c>
    </row>
    <row r="251" spans="1:2">
      <c r="A251" t="s">
        <v>176</v>
      </c>
      <c r="B251">
        <v>201.97</v>
      </c>
    </row>
    <row r="252" spans="1:2">
      <c r="A252" t="s">
        <v>475</v>
      </c>
      <c r="B252">
        <v>203.06</v>
      </c>
    </row>
    <row r="253" spans="1:2">
      <c r="A253" t="s">
        <v>122</v>
      </c>
      <c r="B253">
        <v>203.17</v>
      </c>
    </row>
    <row r="254" spans="1:2">
      <c r="A254" t="s">
        <v>624</v>
      </c>
      <c r="B254">
        <v>203.66</v>
      </c>
    </row>
    <row r="255" spans="1:2">
      <c r="A255" t="s">
        <v>497</v>
      </c>
      <c r="B255">
        <v>203.69</v>
      </c>
    </row>
    <row r="256" spans="1:2">
      <c r="A256" t="s">
        <v>184</v>
      </c>
      <c r="B256">
        <v>204.03</v>
      </c>
    </row>
    <row r="257" spans="1:2">
      <c r="A257" t="s">
        <v>623</v>
      </c>
      <c r="B257">
        <v>204.19</v>
      </c>
    </row>
    <row r="258" spans="1:2">
      <c r="A258" t="s">
        <v>124</v>
      </c>
      <c r="B258">
        <v>204.3</v>
      </c>
    </row>
    <row r="259" spans="1:2">
      <c r="A259" t="s">
        <v>344</v>
      </c>
      <c r="B259">
        <v>205.2</v>
      </c>
    </row>
    <row r="260" spans="1:2">
      <c r="A260" t="s">
        <v>245</v>
      </c>
      <c r="B260">
        <v>205.25</v>
      </c>
    </row>
    <row r="261" spans="1:2">
      <c r="A261" t="s">
        <v>116</v>
      </c>
      <c r="B261">
        <v>205.92</v>
      </c>
    </row>
    <row r="262" spans="1:2">
      <c r="A262" t="s">
        <v>368</v>
      </c>
      <c r="B262">
        <v>206.14</v>
      </c>
    </row>
    <row r="263" spans="1:2">
      <c r="A263" t="s">
        <v>321</v>
      </c>
      <c r="B263">
        <v>206.93</v>
      </c>
    </row>
    <row r="264" spans="1:2">
      <c r="A264" t="s">
        <v>386</v>
      </c>
      <c r="B264">
        <v>207.14</v>
      </c>
    </row>
    <row r="265" spans="1:2">
      <c r="A265" t="s">
        <v>169</v>
      </c>
      <c r="B265">
        <v>207.55</v>
      </c>
    </row>
    <row r="266" spans="1:2">
      <c r="A266" t="s">
        <v>465</v>
      </c>
      <c r="B266">
        <v>207.64</v>
      </c>
    </row>
    <row r="267" spans="1:2">
      <c r="A267" t="s">
        <v>213</v>
      </c>
      <c r="B267">
        <v>207.97</v>
      </c>
    </row>
    <row r="268" spans="1:2">
      <c r="A268" t="s">
        <v>357</v>
      </c>
      <c r="B268">
        <v>208.09</v>
      </c>
    </row>
    <row r="269" spans="1:2">
      <c r="A269" t="s">
        <v>396</v>
      </c>
      <c r="B269">
        <v>209.07</v>
      </c>
    </row>
    <row r="270" spans="1:2">
      <c r="A270" t="s">
        <v>395</v>
      </c>
      <c r="B270">
        <v>209.16</v>
      </c>
    </row>
    <row r="271" spans="1:2">
      <c r="A271" t="s">
        <v>463</v>
      </c>
      <c r="B271">
        <v>209.29</v>
      </c>
    </row>
    <row r="272" spans="1:2">
      <c r="A272" t="s">
        <v>484</v>
      </c>
      <c r="B272">
        <v>209.35</v>
      </c>
    </row>
    <row r="273" spans="1:2">
      <c r="A273" t="s">
        <v>399</v>
      </c>
      <c r="B273">
        <v>209.66</v>
      </c>
    </row>
    <row r="274" spans="1:2">
      <c r="A274" t="s">
        <v>139</v>
      </c>
      <c r="B274">
        <v>209.69</v>
      </c>
    </row>
    <row r="275" spans="1:2">
      <c r="A275" t="s">
        <v>140</v>
      </c>
      <c r="B275">
        <v>209.98</v>
      </c>
    </row>
    <row r="276" spans="1:2">
      <c r="A276" t="s">
        <v>322</v>
      </c>
      <c r="B276">
        <v>210.73</v>
      </c>
    </row>
    <row r="277" spans="1:2">
      <c r="A277" t="s">
        <v>195</v>
      </c>
      <c r="B277">
        <v>211.19</v>
      </c>
    </row>
    <row r="278" spans="1:2">
      <c r="A278" t="s">
        <v>479</v>
      </c>
      <c r="B278">
        <v>212.11</v>
      </c>
    </row>
    <row r="279" spans="1:2">
      <c r="A279" t="s">
        <v>626</v>
      </c>
      <c r="B279">
        <v>212.56</v>
      </c>
    </row>
    <row r="280" spans="1:2">
      <c r="A280" t="s">
        <v>384</v>
      </c>
      <c r="B280">
        <v>212.7</v>
      </c>
    </row>
    <row r="281" spans="1:2">
      <c r="A281" t="s">
        <v>488</v>
      </c>
      <c r="B281">
        <v>213.36</v>
      </c>
    </row>
    <row r="282" spans="1:2">
      <c r="A282" t="s">
        <v>152</v>
      </c>
      <c r="B282">
        <v>213.88</v>
      </c>
    </row>
    <row r="283" spans="1:2">
      <c r="A283" t="s">
        <v>625</v>
      </c>
      <c r="B283">
        <v>213.95</v>
      </c>
    </row>
    <row r="284" spans="1:2">
      <c r="A284" t="s">
        <v>318</v>
      </c>
      <c r="B284">
        <v>214.39</v>
      </c>
    </row>
    <row r="285" spans="1:2">
      <c r="A285" t="s">
        <v>319</v>
      </c>
      <c r="B285">
        <v>215.14</v>
      </c>
    </row>
    <row r="286" spans="1:2">
      <c r="A286" t="s">
        <v>196</v>
      </c>
      <c r="B286">
        <v>215.49</v>
      </c>
    </row>
    <row r="287" spans="1:2">
      <c r="A287" t="s">
        <v>207</v>
      </c>
      <c r="B287">
        <v>216.59</v>
      </c>
    </row>
    <row r="288" spans="1:2">
      <c r="A288" t="s">
        <v>222</v>
      </c>
      <c r="B288">
        <v>216.66</v>
      </c>
    </row>
    <row r="289" spans="1:2">
      <c r="A289" t="s">
        <v>429</v>
      </c>
      <c r="B289">
        <v>216.7</v>
      </c>
    </row>
    <row r="290" spans="1:2">
      <c r="A290" t="s">
        <v>400</v>
      </c>
      <c r="B290">
        <v>216.83</v>
      </c>
    </row>
    <row r="291" spans="1:2">
      <c r="A291" t="s">
        <v>214</v>
      </c>
      <c r="B291">
        <v>217</v>
      </c>
    </row>
    <row r="292" spans="1:2">
      <c r="A292" t="s">
        <v>111</v>
      </c>
      <c r="B292">
        <v>217.19</v>
      </c>
    </row>
    <row r="293" spans="1:2">
      <c r="A293" t="s">
        <v>431</v>
      </c>
      <c r="B293">
        <v>217.26</v>
      </c>
    </row>
    <row r="294" spans="1:2">
      <c r="A294" t="s">
        <v>371</v>
      </c>
      <c r="B294">
        <v>217.77</v>
      </c>
    </row>
    <row r="295" spans="1:2">
      <c r="A295" t="s">
        <v>526</v>
      </c>
      <c r="B295">
        <v>218.08</v>
      </c>
    </row>
    <row r="296" spans="1:2">
      <c r="A296" t="s">
        <v>342</v>
      </c>
      <c r="B296">
        <v>218.23</v>
      </c>
    </row>
    <row r="297" spans="1:2">
      <c r="A297" t="s">
        <v>490</v>
      </c>
      <c r="B297">
        <v>219.24</v>
      </c>
    </row>
    <row r="298" spans="1:2">
      <c r="A298" t="s">
        <v>250</v>
      </c>
      <c r="B298">
        <v>219.9</v>
      </c>
    </row>
    <row r="299" spans="1:2">
      <c r="A299" t="s">
        <v>316</v>
      </c>
      <c r="B299">
        <v>219.97</v>
      </c>
    </row>
    <row r="300" spans="1:2">
      <c r="A300" t="s">
        <v>405</v>
      </c>
      <c r="B300">
        <v>220</v>
      </c>
    </row>
    <row r="301" spans="1:2">
      <c r="A301" t="s">
        <v>393</v>
      </c>
      <c r="B301">
        <v>220.21</v>
      </c>
    </row>
    <row r="302" spans="1:2">
      <c r="A302" t="s">
        <v>361</v>
      </c>
      <c r="B302">
        <v>220.7</v>
      </c>
    </row>
    <row r="303" spans="1:2">
      <c r="A303" t="s">
        <v>387</v>
      </c>
      <c r="B303">
        <v>220.74</v>
      </c>
    </row>
    <row r="304" spans="1:2">
      <c r="A304" t="s">
        <v>143</v>
      </c>
      <c r="B304">
        <v>221.33</v>
      </c>
    </row>
    <row r="305" spans="1:2">
      <c r="A305" t="s">
        <v>109</v>
      </c>
      <c r="B305">
        <v>221.34</v>
      </c>
    </row>
    <row r="306" spans="1:2">
      <c r="A306" t="s">
        <v>189</v>
      </c>
      <c r="B306">
        <v>221.38</v>
      </c>
    </row>
    <row r="307" spans="1:2">
      <c r="A307" t="s">
        <v>627</v>
      </c>
      <c r="B307">
        <v>221.83</v>
      </c>
    </row>
    <row r="308" spans="1:2">
      <c r="A308" t="s">
        <v>234</v>
      </c>
      <c r="B308">
        <v>221.92</v>
      </c>
    </row>
    <row r="309" spans="1:2">
      <c r="A309" t="s">
        <v>506</v>
      </c>
      <c r="B309">
        <v>222.02</v>
      </c>
    </row>
    <row r="310" spans="1:2">
      <c r="A310" t="s">
        <v>391</v>
      </c>
      <c r="B310">
        <v>222.63</v>
      </c>
    </row>
    <row r="311" spans="1:2">
      <c r="A311" t="s">
        <v>628</v>
      </c>
      <c r="B311">
        <v>223.37</v>
      </c>
    </row>
    <row r="312" spans="1:2">
      <c r="A312" t="s">
        <v>444</v>
      </c>
      <c r="B312">
        <v>223.45</v>
      </c>
    </row>
    <row r="313" spans="1:2">
      <c r="A313" t="s">
        <v>247</v>
      </c>
      <c r="B313">
        <v>223.78</v>
      </c>
    </row>
    <row r="314" spans="1:2">
      <c r="A314" t="s">
        <v>354</v>
      </c>
      <c r="B314">
        <v>224.04</v>
      </c>
    </row>
    <row r="315" spans="1:2">
      <c r="A315" t="s">
        <v>126</v>
      </c>
      <c r="B315">
        <v>224.3</v>
      </c>
    </row>
    <row r="316" spans="1:2">
      <c r="A316" t="s">
        <v>147</v>
      </c>
      <c r="B316">
        <v>225.04</v>
      </c>
    </row>
    <row r="317" spans="1:2">
      <c r="A317" t="s">
        <v>130</v>
      </c>
      <c r="B317">
        <v>226.08</v>
      </c>
    </row>
    <row r="318" spans="1:2">
      <c r="A318" t="s">
        <v>508</v>
      </c>
      <c r="B318">
        <v>226.37</v>
      </c>
    </row>
    <row r="319" spans="1:2">
      <c r="A319" t="s">
        <v>548</v>
      </c>
      <c r="B319">
        <v>226.62</v>
      </c>
    </row>
    <row r="320" spans="1:2">
      <c r="A320" t="s">
        <v>540</v>
      </c>
      <c r="B320">
        <v>227.03</v>
      </c>
    </row>
    <row r="321" spans="1:2">
      <c r="A321" t="s">
        <v>630</v>
      </c>
      <c r="B321">
        <v>227.22</v>
      </c>
    </row>
    <row r="322" spans="1:2">
      <c r="A322" t="s">
        <v>160</v>
      </c>
      <c r="B322">
        <v>227.51</v>
      </c>
    </row>
    <row r="323" spans="1:2">
      <c r="A323" t="s">
        <v>192</v>
      </c>
      <c r="B323">
        <v>228.07</v>
      </c>
    </row>
    <row r="324" spans="1:2">
      <c r="A324" t="s">
        <v>229</v>
      </c>
      <c r="B324">
        <v>228.43</v>
      </c>
    </row>
    <row r="325" spans="1:2">
      <c r="A325" t="s">
        <v>629</v>
      </c>
      <c r="B325">
        <v>228.47</v>
      </c>
    </row>
    <row r="326" spans="1:2">
      <c r="A326" t="s">
        <v>558</v>
      </c>
      <c r="B326">
        <v>228.77</v>
      </c>
    </row>
    <row r="327" spans="1:2">
      <c r="A327" t="s">
        <v>117</v>
      </c>
      <c r="B327">
        <v>228.94</v>
      </c>
    </row>
    <row r="328" spans="1:2">
      <c r="A328" t="s">
        <v>199</v>
      </c>
      <c r="B328">
        <v>230.05</v>
      </c>
    </row>
    <row r="329" spans="1:2">
      <c r="A329" t="s">
        <v>236</v>
      </c>
      <c r="B329">
        <v>230.17</v>
      </c>
    </row>
    <row r="330" spans="1:2">
      <c r="A330" t="s">
        <v>156</v>
      </c>
      <c r="B330">
        <v>230.69</v>
      </c>
    </row>
    <row r="331" spans="1:2">
      <c r="A331" t="s">
        <v>419</v>
      </c>
      <c r="B331">
        <v>231.28</v>
      </c>
    </row>
    <row r="332" spans="1:2">
      <c r="A332" t="s">
        <v>181</v>
      </c>
      <c r="B332">
        <v>231.88</v>
      </c>
    </row>
    <row r="333" spans="1:2">
      <c r="A333" t="s">
        <v>631</v>
      </c>
      <c r="B333">
        <v>232.17</v>
      </c>
    </row>
    <row r="334" spans="1:2">
      <c r="A334" t="s">
        <v>575</v>
      </c>
      <c r="B334">
        <v>232.2</v>
      </c>
    </row>
    <row r="335" spans="1:2">
      <c r="A335" t="s">
        <v>202</v>
      </c>
      <c r="B335">
        <v>232.28</v>
      </c>
    </row>
    <row r="336" spans="1:2">
      <c r="A336" t="s">
        <v>492</v>
      </c>
      <c r="B336">
        <v>234.29</v>
      </c>
    </row>
    <row r="337" spans="1:2">
      <c r="A337" t="s">
        <v>84</v>
      </c>
      <c r="B337">
        <v>235.43</v>
      </c>
    </row>
    <row r="338" spans="1:2">
      <c r="A338" t="s">
        <v>632</v>
      </c>
      <c r="B338">
        <v>235.46</v>
      </c>
    </row>
    <row r="339" spans="1:2">
      <c r="A339" t="s">
        <v>633</v>
      </c>
      <c r="B339">
        <v>235.89</v>
      </c>
    </row>
    <row r="340" spans="1:2">
      <c r="A340" t="s">
        <v>150</v>
      </c>
      <c r="B340">
        <v>236.47</v>
      </c>
    </row>
    <row r="341" spans="1:2">
      <c r="A341" t="s">
        <v>515</v>
      </c>
      <c r="B341">
        <v>236.54</v>
      </c>
    </row>
    <row r="342" spans="1:2">
      <c r="A342" t="s">
        <v>634</v>
      </c>
      <c r="B342">
        <v>236.54</v>
      </c>
    </row>
    <row r="343" spans="1:2">
      <c r="A343" t="s">
        <v>134</v>
      </c>
      <c r="B343">
        <v>236.97</v>
      </c>
    </row>
    <row r="344" spans="1:2">
      <c r="A344" t="s">
        <v>227</v>
      </c>
      <c r="B344">
        <v>237.13</v>
      </c>
    </row>
    <row r="345" spans="1:2">
      <c r="A345" t="s">
        <v>513</v>
      </c>
      <c r="B345">
        <v>237.96</v>
      </c>
    </row>
    <row r="346" spans="1:2">
      <c r="A346" t="s">
        <v>177</v>
      </c>
      <c r="B346">
        <v>238.38</v>
      </c>
    </row>
    <row r="347" spans="1:2">
      <c r="A347" t="s">
        <v>226</v>
      </c>
      <c r="B347">
        <v>238.5</v>
      </c>
    </row>
    <row r="348" spans="1:2">
      <c r="A348" t="s">
        <v>334</v>
      </c>
      <c r="B348">
        <v>238.82</v>
      </c>
    </row>
    <row r="349" spans="1:2">
      <c r="A349" t="s">
        <v>635</v>
      </c>
      <c r="B349">
        <v>240.57</v>
      </c>
    </row>
    <row r="350" spans="1:2">
      <c r="A350" t="s">
        <v>240</v>
      </c>
      <c r="B350">
        <v>242.54</v>
      </c>
    </row>
    <row r="351" spans="1:2">
      <c r="A351" t="s">
        <v>242</v>
      </c>
      <c r="B351">
        <v>242.95</v>
      </c>
    </row>
    <row r="352" spans="1:2">
      <c r="A352" t="s">
        <v>335</v>
      </c>
      <c r="B352">
        <v>243.95</v>
      </c>
    </row>
    <row r="353" spans="1:2">
      <c r="A353" t="s">
        <v>636</v>
      </c>
      <c r="B353">
        <v>244.21</v>
      </c>
    </row>
    <row r="354" spans="1:2">
      <c r="A354" t="s">
        <v>185</v>
      </c>
      <c r="B354">
        <v>247.29</v>
      </c>
    </row>
    <row r="355" spans="1:2">
      <c r="A355" t="s">
        <v>637</v>
      </c>
      <c r="B355">
        <v>248.33</v>
      </c>
    </row>
    <row r="356" spans="1:2">
      <c r="A356" t="s">
        <v>401</v>
      </c>
      <c r="B356">
        <v>250.61</v>
      </c>
    </row>
    <row r="357" spans="1:2">
      <c r="A357" t="s">
        <v>380</v>
      </c>
      <c r="B357">
        <v>251.34</v>
      </c>
    </row>
    <row r="358" spans="1:2">
      <c r="A358" t="s">
        <v>584</v>
      </c>
      <c r="B358">
        <v>253.55</v>
      </c>
    </row>
    <row r="359" spans="1:2">
      <c r="A359" t="s">
        <v>507</v>
      </c>
      <c r="B359">
        <v>253.61</v>
      </c>
    </row>
    <row r="360" spans="1:2">
      <c r="A360" t="s">
        <v>166</v>
      </c>
      <c r="B360">
        <v>253.8</v>
      </c>
    </row>
    <row r="361" spans="1:2">
      <c r="A361" t="s">
        <v>532</v>
      </c>
      <c r="B361">
        <v>260.8</v>
      </c>
    </row>
    <row r="362" spans="1:2">
      <c r="A362" t="s">
        <v>330</v>
      </c>
      <c r="B362">
        <v>260.95999999999998</v>
      </c>
    </row>
    <row r="363" spans="1:2">
      <c r="A363" t="s">
        <v>481</v>
      </c>
      <c r="B363">
        <v>264.44</v>
      </c>
    </row>
    <row r="364" spans="1:2">
      <c r="A364" t="s">
        <v>172</v>
      </c>
      <c r="B364">
        <v>265.13</v>
      </c>
    </row>
    <row r="365" spans="1:2">
      <c r="A365" t="s">
        <v>580</v>
      </c>
      <c r="B365">
        <v>266.88</v>
      </c>
    </row>
    <row r="366" spans="1:2">
      <c r="A366" t="s">
        <v>129</v>
      </c>
      <c r="B366">
        <v>268.43</v>
      </c>
    </row>
  </sheetData>
  <autoFilter ref="A1:B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V192"/>
  <sheetViews>
    <sheetView workbookViewId="0">
      <pane ySplit="1" topLeftCell="A2" activePane="bottomLeft" state="frozen"/>
      <selection pane="bottomLeft" activeCell="U15" sqref="U15"/>
    </sheetView>
  </sheetViews>
  <sheetFormatPr baseColWidth="10" defaultRowHeight="15" x14ac:dyDescent="0"/>
  <cols>
    <col min="1" max="1" width="21.33203125" bestFit="1" customWidth="1"/>
    <col min="2" max="2" width="7.33203125" bestFit="1" customWidth="1"/>
    <col min="3" max="3" width="7.83203125" bestFit="1" customWidth="1"/>
    <col min="4" max="4" width="7.83203125" customWidth="1"/>
    <col min="5" max="5" width="6.1640625" bestFit="1" customWidth="1"/>
    <col min="6" max="6" width="7.1640625" bestFit="1" customWidth="1"/>
    <col min="7" max="8" width="6.1640625" bestFit="1" customWidth="1"/>
    <col min="9" max="9" width="7.1640625" bestFit="1" customWidth="1"/>
    <col min="10" max="10" width="6.1640625" bestFit="1" customWidth="1"/>
    <col min="11" max="11" width="7.1640625" bestFit="1" customWidth="1"/>
    <col min="12" max="14" width="6.1640625" bestFit="1" customWidth="1"/>
    <col min="15" max="15" width="7.33203125" bestFit="1" customWidth="1"/>
    <col min="16" max="16" width="8.6640625" bestFit="1" customWidth="1"/>
    <col min="17" max="17" width="7.5" bestFit="1" customWidth="1"/>
    <col min="18" max="18" width="6.1640625" bestFit="1" customWidth="1"/>
    <col min="19" max="20" width="7.5" bestFit="1" customWidth="1"/>
    <col min="21" max="22" width="8.6640625" bestFit="1" customWidth="1"/>
  </cols>
  <sheetData>
    <row r="1" spans="1:22" s="1" customFormat="1">
      <c r="A1" s="1" t="s">
        <v>0</v>
      </c>
      <c r="B1" s="1" t="s">
        <v>266</v>
      </c>
      <c r="C1" s="1" t="s">
        <v>1</v>
      </c>
      <c r="D1" s="1" t="s">
        <v>504</v>
      </c>
      <c r="E1" s="1" t="s">
        <v>297</v>
      </c>
      <c r="F1" s="1" t="s">
        <v>298</v>
      </c>
      <c r="G1" s="1" t="s">
        <v>299</v>
      </c>
      <c r="H1" s="1" t="s">
        <v>300</v>
      </c>
      <c r="I1" s="1" t="s">
        <v>301</v>
      </c>
      <c r="J1" s="1" t="s">
        <v>16</v>
      </c>
      <c r="K1" s="1" t="s">
        <v>5</v>
      </c>
      <c r="L1" s="1" t="s">
        <v>278</v>
      </c>
      <c r="M1" s="1" t="s">
        <v>302</v>
      </c>
      <c r="N1" s="1" t="s">
        <v>303</v>
      </c>
      <c r="O1" s="1" t="s">
        <v>14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304</v>
      </c>
    </row>
    <row r="2" spans="1:22">
      <c r="A2" t="s">
        <v>351</v>
      </c>
      <c r="B2" t="s">
        <v>502</v>
      </c>
      <c r="C2">
        <f>(F2*'Points System'!$E$6)+(G2*'Points System'!$E$2)+(H2*'Points System'!$E$3)+(I2*'Points System'!$E$7)+(J2*'Points System'!$E$8)+(K2*'Points System'!$E$10)+(L2*'Points System'!$E$9)+(M2*'Points System'!$E$4)+(N2*'Points System'!$E$12)+(O2*'Points System'!$E$17)+(P2*'Points System'!$E$11)+(Q2*'Points System'!$E$22)+(R2*'Points System'!$E$13)+(S2*'Points System'!$E$14)</f>
        <v>374.40000000000003</v>
      </c>
      <c r="D2">
        <f t="shared" ref="D2:D33" si="0">IF(E2&gt;14,C2/E2,0)</f>
        <v>0</v>
      </c>
      <c r="E2">
        <v>1</v>
      </c>
      <c r="F2">
        <v>61.67</v>
      </c>
      <c r="G2">
        <v>3.13</v>
      </c>
      <c r="H2">
        <v>2.29</v>
      </c>
      <c r="I2">
        <v>83.45</v>
      </c>
      <c r="J2">
        <v>23.39</v>
      </c>
      <c r="K2">
        <v>43.57</v>
      </c>
      <c r="L2">
        <v>17.95</v>
      </c>
      <c r="M2">
        <v>37.33</v>
      </c>
      <c r="N2">
        <v>0</v>
      </c>
      <c r="O2">
        <v>0</v>
      </c>
      <c r="P2">
        <v>0</v>
      </c>
      <c r="Q2">
        <v>5.25</v>
      </c>
      <c r="R2">
        <v>0</v>
      </c>
      <c r="S2">
        <v>0</v>
      </c>
      <c r="T2" s="2">
        <f t="shared" ref="T2:T33" si="1">(L2*9)/F2</f>
        <v>2.6195881303713309</v>
      </c>
      <c r="U2" s="3">
        <f t="shared" ref="U2:U33" si="2">(J2+K2)/F2</f>
        <v>1.0857791470731313</v>
      </c>
      <c r="V2">
        <f>VLOOKUP(A2,[1]FantasyPros_2016_Projections_RP!A$2:H$2000,8,FALSE)</f>
        <v>0</v>
      </c>
    </row>
    <row r="3" spans="1:22">
      <c r="A3" t="s">
        <v>441</v>
      </c>
      <c r="B3" t="s">
        <v>502</v>
      </c>
      <c r="C3">
        <f>(F3*'Points System'!$E$6)+(G3*'Points System'!$E$2)+(H3*'Points System'!$E$3)+(I3*'Points System'!$E$7)+(J3*'Points System'!$E$8)+(K3*'Points System'!$E$10)+(L3*'Points System'!$E$9)+(M3*'Points System'!$E$4)+(N3*'Points System'!$E$12)+(O3*'Points System'!$E$17)+(P3*'Points System'!$E$11)+(Q3*'Points System'!$E$22)+(R3*'Points System'!$E$13)+(S3*'Points System'!$E$14)</f>
        <v>367.26000000000005</v>
      </c>
      <c r="D3">
        <f t="shared" si="0"/>
        <v>0</v>
      </c>
      <c r="E3">
        <v>1</v>
      </c>
      <c r="F3">
        <v>69.41</v>
      </c>
      <c r="G3">
        <v>3.33</v>
      </c>
      <c r="H3">
        <v>2.75</v>
      </c>
      <c r="I3">
        <v>63.47</v>
      </c>
      <c r="J3">
        <v>13.9</v>
      </c>
      <c r="K3">
        <v>58.13</v>
      </c>
      <c r="L3">
        <v>19.61</v>
      </c>
      <c r="M3">
        <v>36.86</v>
      </c>
      <c r="N3">
        <v>0</v>
      </c>
      <c r="O3">
        <v>0</v>
      </c>
      <c r="P3">
        <v>0</v>
      </c>
      <c r="Q3">
        <v>4.2</v>
      </c>
      <c r="R3">
        <v>0</v>
      </c>
      <c r="S3">
        <v>0</v>
      </c>
      <c r="T3" s="2">
        <f t="shared" si="1"/>
        <v>2.542717187725112</v>
      </c>
      <c r="U3" s="3">
        <f t="shared" si="2"/>
        <v>1.0377467223742978</v>
      </c>
      <c r="V3">
        <f>VLOOKUP(A3,[1]FantasyPros_2016_Projections_RP!A$2:H$2000,8,FALSE)</f>
        <v>0</v>
      </c>
    </row>
    <row r="4" spans="1:22">
      <c r="A4" t="s">
        <v>427</v>
      </c>
      <c r="B4" t="s">
        <v>502</v>
      </c>
      <c r="C4">
        <f>(F4*'Points System'!$E$6)+(G4*'Points System'!$E$2)+(H4*'Points System'!$E$3)+(I4*'Points System'!$E$7)+(J4*'Points System'!$E$8)+(K4*'Points System'!$E$10)+(L4*'Points System'!$E$9)+(M4*'Points System'!$E$4)+(N4*'Points System'!$E$12)+(O4*'Points System'!$E$17)+(P4*'Points System'!$E$11)+(Q4*'Points System'!$E$22)+(R4*'Points System'!$E$13)+(S4*'Points System'!$E$14)</f>
        <v>382.18999999999994</v>
      </c>
      <c r="D4">
        <f t="shared" si="0"/>
        <v>0</v>
      </c>
      <c r="E4">
        <v>5</v>
      </c>
      <c r="F4">
        <v>62.25</v>
      </c>
      <c r="G4">
        <v>3.11</v>
      </c>
      <c r="H4">
        <v>2.13</v>
      </c>
      <c r="I4">
        <v>89.67</v>
      </c>
      <c r="J4">
        <v>15.04</v>
      </c>
      <c r="K4">
        <v>44.88</v>
      </c>
      <c r="L4">
        <v>17.059999999999999</v>
      </c>
      <c r="M4">
        <v>35.57</v>
      </c>
      <c r="N4">
        <v>0</v>
      </c>
      <c r="O4">
        <v>0</v>
      </c>
      <c r="P4">
        <v>0</v>
      </c>
      <c r="Q4">
        <v>5.8</v>
      </c>
      <c r="R4">
        <v>0</v>
      </c>
      <c r="S4">
        <v>0</v>
      </c>
      <c r="T4" s="2">
        <f t="shared" si="1"/>
        <v>2.4665060240963852</v>
      </c>
      <c r="U4" s="3">
        <f t="shared" si="2"/>
        <v>0.96257028112449805</v>
      </c>
      <c r="V4">
        <f>VLOOKUP(A4,[1]FantasyPros_2016_Projections_RP!A$2:H$2000,8,FALSE)</f>
        <v>0</v>
      </c>
    </row>
    <row r="5" spans="1:22">
      <c r="A5" t="s">
        <v>486</v>
      </c>
      <c r="B5" t="s">
        <v>502</v>
      </c>
      <c r="C5">
        <f>(F5*'Points System'!$E$6)+(G5*'Points System'!$E$2)+(H5*'Points System'!$E$3)+(I5*'Points System'!$E$7)+(J5*'Points System'!$E$8)+(K5*'Points System'!$E$10)+(L5*'Points System'!$E$9)+(M5*'Points System'!$E$4)+(N5*'Points System'!$E$12)+(O5*'Points System'!$E$17)+(P5*'Points System'!$E$11)+(Q5*'Points System'!$E$22)+(R5*'Points System'!$E$13)+(S5*'Points System'!$E$14)</f>
        <v>358.00000000000006</v>
      </c>
      <c r="D5">
        <f t="shared" si="0"/>
        <v>0</v>
      </c>
      <c r="E5">
        <v>7</v>
      </c>
      <c r="F5">
        <v>69.510000000000005</v>
      </c>
      <c r="G5">
        <v>2.88</v>
      </c>
      <c r="H5">
        <v>3.71</v>
      </c>
      <c r="I5">
        <v>86.39</v>
      </c>
      <c r="J5">
        <v>27.77</v>
      </c>
      <c r="K5">
        <v>57.57</v>
      </c>
      <c r="L5">
        <v>21.58</v>
      </c>
      <c r="M5">
        <v>34.83</v>
      </c>
      <c r="N5">
        <v>0</v>
      </c>
      <c r="O5">
        <v>0</v>
      </c>
      <c r="P5">
        <v>0</v>
      </c>
      <c r="Q5">
        <v>4.25</v>
      </c>
      <c r="R5">
        <v>0</v>
      </c>
      <c r="S5">
        <v>0</v>
      </c>
      <c r="T5" s="2">
        <f t="shared" si="1"/>
        <v>2.7941303409581351</v>
      </c>
      <c r="U5" s="3">
        <f t="shared" si="2"/>
        <v>1.2277370162566537</v>
      </c>
      <c r="V5">
        <f>VLOOKUP(A5,[1]FantasyPros_2016_Projections_RP!A$2:H$2000,8,FALSE)</f>
        <v>0</v>
      </c>
    </row>
    <row r="6" spans="1:22">
      <c r="A6" t="s">
        <v>383</v>
      </c>
      <c r="B6" t="s">
        <v>502</v>
      </c>
      <c r="C6">
        <f>(F6*'Points System'!$E$6)+(G6*'Points System'!$E$2)+(H6*'Points System'!$E$3)+(I6*'Points System'!$E$7)+(J6*'Points System'!$E$8)+(K6*'Points System'!$E$10)+(L6*'Points System'!$E$9)+(M6*'Points System'!$E$4)+(N6*'Points System'!$E$12)+(O6*'Points System'!$E$17)+(P6*'Points System'!$E$11)+(Q6*'Points System'!$E$22)+(R6*'Points System'!$E$13)+(S6*'Points System'!$E$14)</f>
        <v>318.20000000000005</v>
      </c>
      <c r="D6">
        <f t="shared" si="0"/>
        <v>0</v>
      </c>
      <c r="E6">
        <v>2</v>
      </c>
      <c r="F6">
        <v>60.41</v>
      </c>
      <c r="G6">
        <v>2.88</v>
      </c>
      <c r="H6">
        <v>3</v>
      </c>
      <c r="I6">
        <v>55.92</v>
      </c>
      <c r="J6">
        <v>18.04</v>
      </c>
      <c r="K6">
        <v>51</v>
      </c>
      <c r="L6">
        <v>21.81</v>
      </c>
      <c r="M6">
        <v>34.5</v>
      </c>
      <c r="N6">
        <v>0</v>
      </c>
      <c r="O6">
        <v>0</v>
      </c>
      <c r="P6">
        <v>0</v>
      </c>
      <c r="Q6">
        <v>6.75</v>
      </c>
      <c r="R6">
        <v>0</v>
      </c>
      <c r="S6">
        <v>0</v>
      </c>
      <c r="T6" s="2">
        <f t="shared" si="1"/>
        <v>3.2492964740936929</v>
      </c>
      <c r="U6" s="3">
        <f t="shared" si="2"/>
        <v>1.1428571428571428</v>
      </c>
      <c r="V6">
        <f>VLOOKUP(A6,[1]FantasyPros_2016_Projections_RP!A$2:H$2000,8,FALSE)</f>
        <v>0</v>
      </c>
    </row>
    <row r="7" spans="1:22">
      <c r="A7" t="s">
        <v>404</v>
      </c>
      <c r="B7" t="s">
        <v>502</v>
      </c>
      <c r="C7">
        <f>(F7*'Points System'!$E$6)+(G7*'Points System'!$E$2)+(H7*'Points System'!$E$3)+(I7*'Points System'!$E$7)+(J7*'Points System'!$E$8)+(K7*'Points System'!$E$10)+(L7*'Points System'!$E$9)+(M7*'Points System'!$E$4)+(N7*'Points System'!$E$12)+(O7*'Points System'!$E$17)+(P7*'Points System'!$E$11)+(Q7*'Points System'!$E$22)+(R7*'Points System'!$E$13)+(S7*'Points System'!$E$14)</f>
        <v>363.34000000000003</v>
      </c>
      <c r="D7">
        <f t="shared" si="0"/>
        <v>0</v>
      </c>
      <c r="E7">
        <v>11</v>
      </c>
      <c r="F7">
        <v>72.510000000000005</v>
      </c>
      <c r="G7">
        <v>2.89</v>
      </c>
      <c r="H7">
        <v>2.5</v>
      </c>
      <c r="I7">
        <v>76.3</v>
      </c>
      <c r="J7">
        <v>22.05</v>
      </c>
      <c r="K7">
        <v>58.38</v>
      </c>
      <c r="L7">
        <v>21.31</v>
      </c>
      <c r="M7">
        <v>33.86</v>
      </c>
      <c r="N7">
        <v>0</v>
      </c>
      <c r="O7">
        <v>0</v>
      </c>
      <c r="P7">
        <v>0</v>
      </c>
      <c r="Q7">
        <v>5.8</v>
      </c>
      <c r="R7">
        <v>0</v>
      </c>
      <c r="S7">
        <v>0</v>
      </c>
      <c r="T7" s="2">
        <f t="shared" si="1"/>
        <v>2.6450144807612741</v>
      </c>
      <c r="U7" s="3">
        <f t="shared" si="2"/>
        <v>1.1092263136119156</v>
      </c>
      <c r="V7">
        <f>VLOOKUP(A7,[1]FantasyPros_2016_Projections_RP!A$2:H$2000,8,FALSE)</f>
        <v>0</v>
      </c>
    </row>
    <row r="8" spans="1:22">
      <c r="A8" t="s">
        <v>373</v>
      </c>
      <c r="B8" t="s">
        <v>502</v>
      </c>
      <c r="C8">
        <f>(F8*'Points System'!$E$6)+(G8*'Points System'!$E$2)+(H8*'Points System'!$E$3)+(I8*'Points System'!$E$7)+(J8*'Points System'!$E$8)+(K8*'Points System'!$E$10)+(L8*'Points System'!$E$9)+(M8*'Points System'!$E$4)+(N8*'Points System'!$E$12)+(O8*'Points System'!$E$17)+(P8*'Points System'!$E$11)+(Q8*'Points System'!$E$22)+(R8*'Points System'!$E$13)+(S8*'Points System'!$E$14)</f>
        <v>314.24</v>
      </c>
      <c r="D8">
        <f t="shared" si="0"/>
        <v>0</v>
      </c>
      <c r="E8">
        <v>7</v>
      </c>
      <c r="F8">
        <v>58.63</v>
      </c>
      <c r="G8">
        <v>2.67</v>
      </c>
      <c r="H8">
        <v>3</v>
      </c>
      <c r="I8">
        <v>60.24</v>
      </c>
      <c r="J8">
        <v>15.57</v>
      </c>
      <c r="K8">
        <v>49.63</v>
      </c>
      <c r="L8">
        <v>20.74</v>
      </c>
      <c r="M8">
        <v>33.14</v>
      </c>
      <c r="N8">
        <v>0</v>
      </c>
      <c r="O8">
        <v>0</v>
      </c>
      <c r="P8">
        <v>0</v>
      </c>
      <c r="Q8">
        <v>7.6</v>
      </c>
      <c r="R8">
        <v>0</v>
      </c>
      <c r="S8">
        <v>0</v>
      </c>
      <c r="T8" s="2">
        <f t="shared" si="1"/>
        <v>3.1836943544260614</v>
      </c>
      <c r="U8" s="3">
        <f t="shared" si="2"/>
        <v>1.1120586730342827</v>
      </c>
      <c r="V8">
        <f>VLOOKUP(A8,[1]FantasyPros_2016_Projections_RP!A$2:H$2000,8,FALSE)</f>
        <v>0</v>
      </c>
    </row>
    <row r="9" spans="1:22">
      <c r="A9" t="s">
        <v>499</v>
      </c>
      <c r="B9" t="s">
        <v>502</v>
      </c>
      <c r="C9">
        <f>(F9*'Points System'!$E$6)+(G9*'Points System'!$E$2)+(H9*'Points System'!$E$3)+(I9*'Points System'!$E$7)+(J9*'Points System'!$E$8)+(K9*'Points System'!$E$10)+(L9*'Points System'!$E$9)+(M9*'Points System'!$E$4)+(N9*'Points System'!$E$12)+(O9*'Points System'!$E$17)+(P9*'Points System'!$E$11)+(Q9*'Points System'!$E$22)+(R9*'Points System'!$E$13)+(S9*'Points System'!$E$14)</f>
        <v>351.99</v>
      </c>
      <c r="D9">
        <f t="shared" si="0"/>
        <v>0</v>
      </c>
      <c r="E9">
        <v>2.33</v>
      </c>
      <c r="F9">
        <v>66.59</v>
      </c>
      <c r="G9">
        <v>3.75</v>
      </c>
      <c r="H9">
        <v>2</v>
      </c>
      <c r="I9">
        <v>68.86</v>
      </c>
      <c r="J9">
        <v>18.690000000000001</v>
      </c>
      <c r="K9">
        <v>53.29</v>
      </c>
      <c r="L9">
        <v>18.41</v>
      </c>
      <c r="M9">
        <v>33</v>
      </c>
      <c r="N9">
        <v>0</v>
      </c>
      <c r="O9">
        <v>0</v>
      </c>
      <c r="P9">
        <v>0</v>
      </c>
      <c r="Q9">
        <v>5</v>
      </c>
      <c r="R9">
        <v>0</v>
      </c>
      <c r="S9">
        <v>0</v>
      </c>
      <c r="T9" s="2">
        <f t="shared" si="1"/>
        <v>2.4882114431596336</v>
      </c>
      <c r="U9" s="3">
        <f t="shared" si="2"/>
        <v>1.0809430845472294</v>
      </c>
      <c r="V9">
        <f>VLOOKUP(A9,[1]FantasyPros_2016_Projections_RP!A$2:H$2000,8,FALSE)</f>
        <v>0</v>
      </c>
    </row>
    <row r="10" spans="1:22">
      <c r="A10" t="s">
        <v>324</v>
      </c>
      <c r="B10" t="s">
        <v>502</v>
      </c>
      <c r="C10">
        <f>(F10*'Points System'!$E$6)+(G10*'Points System'!$E$2)+(H10*'Points System'!$E$3)+(I10*'Points System'!$E$7)+(J10*'Points System'!$E$8)+(K10*'Points System'!$E$10)+(L10*'Points System'!$E$9)+(M10*'Points System'!$E$4)+(N10*'Points System'!$E$12)+(O10*'Points System'!$E$17)+(P10*'Points System'!$E$11)+(Q10*'Points System'!$E$22)+(R10*'Points System'!$E$13)+(S10*'Points System'!$E$14)</f>
        <v>365.60999999999996</v>
      </c>
      <c r="D10">
        <f t="shared" si="0"/>
        <v>0</v>
      </c>
      <c r="E10">
        <v>5</v>
      </c>
      <c r="F10">
        <v>62.8</v>
      </c>
      <c r="G10">
        <v>3.22</v>
      </c>
      <c r="H10">
        <v>3.25</v>
      </c>
      <c r="I10">
        <v>99.33</v>
      </c>
      <c r="J10">
        <v>27.55</v>
      </c>
      <c r="K10">
        <v>40.25</v>
      </c>
      <c r="L10">
        <v>17.02</v>
      </c>
      <c r="M10">
        <v>32.57</v>
      </c>
      <c r="N10">
        <v>0</v>
      </c>
      <c r="O10">
        <v>0</v>
      </c>
      <c r="P10">
        <v>0</v>
      </c>
      <c r="Q10">
        <v>4.5999999999999996</v>
      </c>
      <c r="R10">
        <v>0</v>
      </c>
      <c r="S10">
        <v>0</v>
      </c>
      <c r="T10" s="2">
        <f t="shared" si="1"/>
        <v>2.4391719745222931</v>
      </c>
      <c r="U10" s="3">
        <f t="shared" si="2"/>
        <v>1.0796178343949046</v>
      </c>
      <c r="V10">
        <f>VLOOKUP(A10,[1]FantasyPros_2016_Projections_RP!A$2:H$2000,8,FALSE)</f>
        <v>0</v>
      </c>
    </row>
    <row r="11" spans="1:22">
      <c r="A11" t="s">
        <v>359</v>
      </c>
      <c r="B11" t="s">
        <v>502</v>
      </c>
      <c r="C11">
        <f>(F11*'Points System'!$E$6)+(G11*'Points System'!$E$2)+(H11*'Points System'!$E$3)+(I11*'Points System'!$E$7)+(J11*'Points System'!$E$8)+(K11*'Points System'!$E$10)+(L11*'Points System'!$E$9)+(M11*'Points System'!$E$4)+(N11*'Points System'!$E$12)+(O11*'Points System'!$E$17)+(P11*'Points System'!$E$11)+(Q11*'Points System'!$E$22)+(R11*'Points System'!$E$13)+(S11*'Points System'!$E$14)</f>
        <v>346.44000000000005</v>
      </c>
      <c r="D11">
        <f t="shared" si="0"/>
        <v>0</v>
      </c>
      <c r="E11">
        <v>3</v>
      </c>
      <c r="F11">
        <v>63.79</v>
      </c>
      <c r="G11">
        <v>4.13</v>
      </c>
      <c r="H11">
        <v>3.57</v>
      </c>
      <c r="I11">
        <v>82.3</v>
      </c>
      <c r="J11">
        <v>17.809999999999999</v>
      </c>
      <c r="K11">
        <v>49</v>
      </c>
      <c r="L11">
        <v>20.72</v>
      </c>
      <c r="M11">
        <v>31.5</v>
      </c>
      <c r="N11">
        <v>0</v>
      </c>
      <c r="O11">
        <v>0</v>
      </c>
      <c r="P11">
        <v>0</v>
      </c>
      <c r="Q11">
        <v>6.25</v>
      </c>
      <c r="R11">
        <v>0</v>
      </c>
      <c r="S11">
        <v>0</v>
      </c>
      <c r="T11" s="2">
        <f t="shared" si="1"/>
        <v>2.9233422166483773</v>
      </c>
      <c r="U11" s="3">
        <f t="shared" si="2"/>
        <v>1.04734284370591</v>
      </c>
      <c r="V11">
        <f>VLOOKUP(A11,[1]FantasyPros_2016_Projections_RP!A$2:H$2000,8,FALSE)</f>
        <v>0</v>
      </c>
    </row>
    <row r="12" spans="1:22">
      <c r="A12" t="s">
        <v>379</v>
      </c>
      <c r="B12" t="s">
        <v>502</v>
      </c>
      <c r="C12">
        <f>(F12*'Points System'!$E$6)+(G12*'Points System'!$E$2)+(H12*'Points System'!$E$3)+(I12*'Points System'!$E$7)+(J12*'Points System'!$E$8)+(K12*'Points System'!$E$10)+(L12*'Points System'!$E$9)+(M12*'Points System'!$E$4)+(N12*'Points System'!$E$12)+(O12*'Points System'!$E$17)+(P12*'Points System'!$E$11)+(Q12*'Points System'!$E$22)+(R12*'Points System'!$E$13)+(S12*'Points System'!$E$14)</f>
        <v>330.30000000000007</v>
      </c>
      <c r="D12">
        <f t="shared" si="0"/>
        <v>0</v>
      </c>
      <c r="E12">
        <v>5</v>
      </c>
      <c r="F12">
        <v>66.78</v>
      </c>
      <c r="G12">
        <v>4.1100000000000003</v>
      </c>
      <c r="H12">
        <v>3.38</v>
      </c>
      <c r="I12">
        <v>65.790000000000006</v>
      </c>
      <c r="J12">
        <v>18.510000000000002</v>
      </c>
      <c r="K12">
        <v>57</v>
      </c>
      <c r="L12">
        <v>21.12</v>
      </c>
      <c r="M12">
        <v>31.43</v>
      </c>
      <c r="N12">
        <v>0</v>
      </c>
      <c r="O12">
        <v>0</v>
      </c>
      <c r="P12">
        <v>0</v>
      </c>
      <c r="Q12">
        <v>4.8</v>
      </c>
      <c r="R12">
        <v>0</v>
      </c>
      <c r="S12">
        <v>0</v>
      </c>
      <c r="T12" s="2">
        <f t="shared" si="1"/>
        <v>2.8463611859838278</v>
      </c>
      <c r="U12" s="3">
        <f t="shared" si="2"/>
        <v>1.1307277628032346</v>
      </c>
      <c r="V12">
        <f>VLOOKUP(A12,[1]FantasyPros_2016_Projections_RP!A$2:H$2000,8,FALSE)</f>
        <v>0</v>
      </c>
    </row>
    <row r="13" spans="1:22">
      <c r="A13" t="s">
        <v>416</v>
      </c>
      <c r="B13" t="s">
        <v>502</v>
      </c>
      <c r="C13">
        <f>(F13*'Points System'!$E$6)+(G13*'Points System'!$E$2)+(H13*'Points System'!$E$3)+(I13*'Points System'!$E$7)+(J13*'Points System'!$E$8)+(K13*'Points System'!$E$10)+(L13*'Points System'!$E$9)+(M13*'Points System'!$E$4)+(N13*'Points System'!$E$12)+(O13*'Points System'!$E$17)+(P13*'Points System'!$E$11)+(Q13*'Points System'!$E$22)+(R13*'Points System'!$E$13)+(S13*'Points System'!$E$14)</f>
        <v>310.28999999999996</v>
      </c>
      <c r="D13">
        <f t="shared" si="0"/>
        <v>0</v>
      </c>
      <c r="E13">
        <v>2</v>
      </c>
      <c r="F13">
        <v>62.26</v>
      </c>
      <c r="G13">
        <v>3.38</v>
      </c>
      <c r="H13">
        <v>2.86</v>
      </c>
      <c r="I13">
        <v>58.09</v>
      </c>
      <c r="J13">
        <v>14.46</v>
      </c>
      <c r="K13">
        <v>54.86</v>
      </c>
      <c r="L13">
        <v>21.21</v>
      </c>
      <c r="M13">
        <v>30.67</v>
      </c>
      <c r="N13">
        <v>0</v>
      </c>
      <c r="O13">
        <v>0</v>
      </c>
      <c r="P13">
        <v>0</v>
      </c>
      <c r="Q13">
        <v>5.75</v>
      </c>
      <c r="R13">
        <v>0</v>
      </c>
      <c r="S13">
        <v>0</v>
      </c>
      <c r="T13" s="2">
        <f t="shared" si="1"/>
        <v>3.0660134918085453</v>
      </c>
      <c r="U13" s="3">
        <f t="shared" si="2"/>
        <v>1.1133954384837776</v>
      </c>
      <c r="V13">
        <f>VLOOKUP(A13,[1]FantasyPros_2016_Projections_RP!A$2:H$2000,8,FALSE)</f>
        <v>0</v>
      </c>
    </row>
    <row r="14" spans="1:22">
      <c r="A14" t="s">
        <v>346</v>
      </c>
      <c r="B14" t="s">
        <v>502</v>
      </c>
      <c r="C14">
        <f>(F14*'Points System'!$E$6)+(G14*'Points System'!$E$2)+(H14*'Points System'!$E$3)+(I14*'Points System'!$E$7)+(J14*'Points System'!$E$8)+(K14*'Points System'!$E$10)+(L14*'Points System'!$E$9)+(M14*'Points System'!$E$4)+(N14*'Points System'!$E$12)+(O14*'Points System'!$E$17)+(P14*'Points System'!$E$11)+(Q14*'Points System'!$E$22)+(R14*'Points System'!$E$13)+(S14*'Points System'!$E$14)</f>
        <v>344.37000000000006</v>
      </c>
      <c r="D14">
        <f t="shared" si="0"/>
        <v>0</v>
      </c>
      <c r="E14">
        <v>2</v>
      </c>
      <c r="F14">
        <v>67.91</v>
      </c>
      <c r="G14">
        <v>3.75</v>
      </c>
      <c r="H14">
        <v>3.29</v>
      </c>
      <c r="I14">
        <v>87.03</v>
      </c>
      <c r="J14">
        <v>23.52</v>
      </c>
      <c r="K14">
        <v>53.14</v>
      </c>
      <c r="L14">
        <v>20.38</v>
      </c>
      <c r="M14">
        <v>29.67</v>
      </c>
      <c r="N14">
        <v>0</v>
      </c>
      <c r="O14">
        <v>0</v>
      </c>
      <c r="P14">
        <v>0</v>
      </c>
      <c r="Q14">
        <v>5.5</v>
      </c>
      <c r="R14">
        <v>0</v>
      </c>
      <c r="S14">
        <v>0</v>
      </c>
      <c r="T14" s="2">
        <f t="shared" si="1"/>
        <v>2.7009276984243851</v>
      </c>
      <c r="U14" s="3">
        <f t="shared" si="2"/>
        <v>1.1288470033868356</v>
      </c>
      <c r="V14">
        <f>VLOOKUP(A14,[1]FantasyPros_2016_Projections_RP!A$2:H$2000,8,FALSE)</f>
        <v>0</v>
      </c>
    </row>
    <row r="15" spans="1:22">
      <c r="A15" t="s">
        <v>425</v>
      </c>
      <c r="B15" t="s">
        <v>502</v>
      </c>
      <c r="C15">
        <f>(F15*'Points System'!$E$6)+(G15*'Points System'!$E$2)+(H15*'Points System'!$E$3)+(I15*'Points System'!$E$7)+(J15*'Points System'!$E$8)+(K15*'Points System'!$E$10)+(L15*'Points System'!$E$9)+(M15*'Points System'!$E$4)+(N15*'Points System'!$E$12)+(O15*'Points System'!$E$17)+(P15*'Points System'!$E$11)+(Q15*'Points System'!$E$22)+(R15*'Points System'!$E$13)+(S15*'Points System'!$E$14)</f>
        <v>329.99999999999994</v>
      </c>
      <c r="D15">
        <f t="shared" si="0"/>
        <v>0</v>
      </c>
      <c r="E15">
        <v>6.5</v>
      </c>
      <c r="F15">
        <v>67.739999999999995</v>
      </c>
      <c r="G15">
        <v>4.22</v>
      </c>
      <c r="H15">
        <v>2.88</v>
      </c>
      <c r="I15">
        <v>83.06</v>
      </c>
      <c r="J15">
        <v>23.48</v>
      </c>
      <c r="K15">
        <v>52.13</v>
      </c>
      <c r="L15">
        <v>19.52</v>
      </c>
      <c r="M15">
        <v>26.43</v>
      </c>
      <c r="N15">
        <v>0</v>
      </c>
      <c r="O15">
        <v>0</v>
      </c>
      <c r="P15">
        <v>0</v>
      </c>
      <c r="Q15">
        <v>4.4000000000000004</v>
      </c>
      <c r="R15">
        <v>0</v>
      </c>
      <c r="S15">
        <v>0</v>
      </c>
      <c r="T15" s="2">
        <f t="shared" si="1"/>
        <v>2.5934455270150578</v>
      </c>
      <c r="U15" s="3">
        <f t="shared" si="2"/>
        <v>1.1161795098907588</v>
      </c>
      <c r="V15">
        <f>VLOOKUP(A15,[1]FantasyPros_2016_Projections_RP!A$2:H$2000,8,FALSE)</f>
        <v>0</v>
      </c>
    </row>
    <row r="16" spans="1:22">
      <c r="A16" t="s">
        <v>326</v>
      </c>
      <c r="B16" t="s">
        <v>502</v>
      </c>
      <c r="C16">
        <f>(F16*'Points System'!$E$6)+(G16*'Points System'!$E$2)+(H16*'Points System'!$E$3)+(I16*'Points System'!$E$7)+(J16*'Points System'!$E$8)+(K16*'Points System'!$E$10)+(L16*'Points System'!$E$9)+(M16*'Points System'!$E$4)+(N16*'Points System'!$E$12)+(O16*'Points System'!$E$17)+(P16*'Points System'!$E$11)+(Q16*'Points System'!$E$22)+(R16*'Points System'!$E$13)+(S16*'Points System'!$E$14)</f>
        <v>298.52999999999997</v>
      </c>
      <c r="D16">
        <f t="shared" si="0"/>
        <v>0</v>
      </c>
      <c r="E16">
        <v>3</v>
      </c>
      <c r="F16">
        <v>63.67</v>
      </c>
      <c r="G16">
        <v>3.63</v>
      </c>
      <c r="H16">
        <v>4.29</v>
      </c>
      <c r="I16">
        <v>78.430000000000007</v>
      </c>
      <c r="J16">
        <v>26.02</v>
      </c>
      <c r="K16">
        <v>49.57</v>
      </c>
      <c r="L16">
        <v>23.67</v>
      </c>
      <c r="M16">
        <v>26.33</v>
      </c>
      <c r="N16">
        <v>0</v>
      </c>
      <c r="O16">
        <v>0</v>
      </c>
      <c r="P16">
        <v>0</v>
      </c>
      <c r="Q16">
        <v>8</v>
      </c>
      <c r="R16">
        <v>0</v>
      </c>
      <c r="S16">
        <v>0</v>
      </c>
      <c r="T16" s="2">
        <f t="shared" si="1"/>
        <v>3.3458457672373179</v>
      </c>
      <c r="U16" s="3">
        <f t="shared" si="2"/>
        <v>1.1872153290403644</v>
      </c>
      <c r="V16">
        <f>VLOOKUP(A16,[1]FantasyPros_2016_Projections_RP!A$2:H$2000,8,FALSE)</f>
        <v>0</v>
      </c>
    </row>
    <row r="17" spans="1:22">
      <c r="A17" t="s">
        <v>491</v>
      </c>
      <c r="B17" t="s">
        <v>502</v>
      </c>
      <c r="C17">
        <f>(F17*'Points System'!$E$6)+(G17*'Points System'!$E$2)+(H17*'Points System'!$E$3)+(I17*'Points System'!$E$7)+(J17*'Points System'!$E$8)+(K17*'Points System'!$E$10)+(L17*'Points System'!$E$9)+(M17*'Points System'!$E$4)+(N17*'Points System'!$E$12)+(O17*'Points System'!$E$17)+(P17*'Points System'!$E$11)+(Q17*'Points System'!$E$22)+(R17*'Points System'!$E$13)+(S17*'Points System'!$E$14)</f>
        <v>337.47</v>
      </c>
      <c r="D17">
        <f t="shared" si="0"/>
        <v>0</v>
      </c>
      <c r="E17">
        <v>3</v>
      </c>
      <c r="F17">
        <v>68.03</v>
      </c>
      <c r="G17">
        <v>5.44</v>
      </c>
      <c r="H17">
        <v>2.38</v>
      </c>
      <c r="I17">
        <v>80.760000000000005</v>
      </c>
      <c r="J17">
        <v>21.65</v>
      </c>
      <c r="K17">
        <v>50.25</v>
      </c>
      <c r="L17">
        <v>17.23</v>
      </c>
      <c r="M17">
        <v>25.29</v>
      </c>
      <c r="N17">
        <v>0</v>
      </c>
      <c r="O17">
        <v>0</v>
      </c>
      <c r="P17">
        <v>0</v>
      </c>
      <c r="Q17">
        <v>4</v>
      </c>
      <c r="R17">
        <v>0</v>
      </c>
      <c r="S17">
        <v>0</v>
      </c>
      <c r="T17" s="2">
        <f t="shared" si="1"/>
        <v>2.2794355431427311</v>
      </c>
      <c r="U17" s="3">
        <f t="shared" si="2"/>
        <v>1.0568866676466266</v>
      </c>
      <c r="V17">
        <f>VLOOKUP(A17,[1]FantasyPros_2016_Projections_RP!A$2:H$2000,8,FALSE)</f>
        <v>0</v>
      </c>
    </row>
    <row r="18" spans="1:22">
      <c r="A18" t="s">
        <v>362</v>
      </c>
      <c r="B18" t="s">
        <v>503</v>
      </c>
      <c r="C18">
        <f>(F18*'Points System'!$E$6)+(G18*'Points System'!$E$2)+(H18*'Points System'!$E$3)+(I18*'Points System'!$E$7)+(J18*'Points System'!$E$8)+(K18*'Points System'!$E$10)+(L18*'Points System'!$E$9)+(M18*'Points System'!$E$4)+(N18*'Points System'!$E$12)+(O18*'Points System'!$E$17)+(P18*'Points System'!$E$11)+(Q18*'Points System'!$E$22)+(R18*'Points System'!$E$13)+(S18*'Points System'!$E$14)</f>
        <v>265.66999999999996</v>
      </c>
      <c r="D18">
        <f t="shared" si="0"/>
        <v>11.27153160797624</v>
      </c>
      <c r="E18">
        <v>23.57</v>
      </c>
      <c r="F18">
        <v>135.6</v>
      </c>
      <c r="G18">
        <v>8.36</v>
      </c>
      <c r="H18">
        <v>8.3800000000000008</v>
      </c>
      <c r="I18">
        <v>95.01</v>
      </c>
      <c r="J18">
        <v>31.37</v>
      </c>
      <c r="K18">
        <v>146.01</v>
      </c>
      <c r="L18">
        <v>63.66</v>
      </c>
      <c r="M18">
        <v>1</v>
      </c>
      <c r="N18">
        <v>13.53</v>
      </c>
      <c r="O18">
        <v>5.5</v>
      </c>
      <c r="P18">
        <v>0</v>
      </c>
      <c r="Q18">
        <v>15.4</v>
      </c>
      <c r="R18">
        <v>1</v>
      </c>
      <c r="S18">
        <v>0</v>
      </c>
      <c r="T18" s="2">
        <f t="shared" si="1"/>
        <v>4.2252212389380528</v>
      </c>
      <c r="U18" s="3">
        <f t="shared" si="2"/>
        <v>1.3081120943952802</v>
      </c>
      <c r="V18">
        <f>VLOOKUP(A18,[1]FantasyPros_2016_Projections_RP!A$2:H$2000,8,FALSE)</f>
        <v>0</v>
      </c>
    </row>
    <row r="19" spans="1:22">
      <c r="A19" t="s">
        <v>438</v>
      </c>
      <c r="B19" t="s">
        <v>503</v>
      </c>
      <c r="C19">
        <f>(F19*'Points System'!$E$6)+(G19*'Points System'!$E$2)+(H19*'Points System'!$E$3)+(I19*'Points System'!$E$7)+(J19*'Points System'!$E$8)+(K19*'Points System'!$E$10)+(L19*'Points System'!$E$9)+(M19*'Points System'!$E$4)+(N19*'Points System'!$E$12)+(O19*'Points System'!$E$17)+(P19*'Points System'!$E$11)+(Q19*'Points System'!$E$22)+(R19*'Points System'!$E$13)+(S19*'Points System'!$E$14)</f>
        <v>354.73</v>
      </c>
      <c r="D19">
        <f t="shared" si="0"/>
        <v>13.075193512716551</v>
      </c>
      <c r="E19">
        <v>27.13</v>
      </c>
      <c r="F19">
        <v>163.28</v>
      </c>
      <c r="G19">
        <v>10.34</v>
      </c>
      <c r="H19">
        <v>8.6</v>
      </c>
      <c r="I19">
        <v>132.16</v>
      </c>
      <c r="J19">
        <v>48.86</v>
      </c>
      <c r="K19">
        <v>152.97999999999999</v>
      </c>
      <c r="L19">
        <v>74.13</v>
      </c>
      <c r="M19">
        <v>0</v>
      </c>
      <c r="N19">
        <v>16.03</v>
      </c>
      <c r="O19">
        <v>5.3</v>
      </c>
      <c r="P19">
        <v>0</v>
      </c>
      <c r="Q19">
        <v>25</v>
      </c>
      <c r="R19">
        <v>1</v>
      </c>
      <c r="S19">
        <v>0</v>
      </c>
      <c r="T19" s="2">
        <f t="shared" si="1"/>
        <v>4.0860485056344924</v>
      </c>
      <c r="U19" s="3">
        <f t="shared" si="2"/>
        <v>1.2361587457128858</v>
      </c>
      <c r="V19">
        <f>VLOOKUP(A19,[1]FantasyPros_2016_Projections_RP!A$2:H$2000,8,FALSE)</f>
        <v>0</v>
      </c>
    </row>
    <row r="20" spans="1:22">
      <c r="A20" t="s">
        <v>429</v>
      </c>
      <c r="B20" t="s">
        <v>503</v>
      </c>
      <c r="C20">
        <f>(F20*'Points System'!$E$6)+(G20*'Points System'!$E$2)+(H20*'Points System'!$E$3)+(I20*'Points System'!$E$7)+(J20*'Points System'!$E$8)+(K20*'Points System'!$E$10)+(L20*'Points System'!$E$9)+(M20*'Points System'!$E$4)+(N20*'Points System'!$E$12)+(O20*'Points System'!$E$17)+(P20*'Points System'!$E$11)+(Q20*'Points System'!$E$22)+(R20*'Points System'!$E$13)+(S20*'Points System'!$E$14)</f>
        <v>332.09999999999997</v>
      </c>
      <c r="D20">
        <f t="shared" si="0"/>
        <v>12.651428571428569</v>
      </c>
      <c r="E20">
        <v>26.25</v>
      </c>
      <c r="F20">
        <v>152.5</v>
      </c>
      <c r="G20">
        <v>9.06</v>
      </c>
      <c r="H20">
        <v>8.8800000000000008</v>
      </c>
      <c r="I20">
        <v>136.5</v>
      </c>
      <c r="J20">
        <v>45.58</v>
      </c>
      <c r="K20">
        <v>148.38999999999999</v>
      </c>
      <c r="L20">
        <v>68.83</v>
      </c>
      <c r="M20">
        <v>0</v>
      </c>
      <c r="N20">
        <v>12.83</v>
      </c>
      <c r="O20">
        <v>4</v>
      </c>
      <c r="P20">
        <v>0</v>
      </c>
      <c r="Q20">
        <v>17.5</v>
      </c>
      <c r="R20">
        <v>1</v>
      </c>
      <c r="S20">
        <v>0</v>
      </c>
      <c r="T20" s="2">
        <f t="shared" si="1"/>
        <v>4.0620983606557379</v>
      </c>
      <c r="U20" s="3">
        <f t="shared" si="2"/>
        <v>1.271934426229508</v>
      </c>
      <c r="V20">
        <f>VLOOKUP(A20,[1]FantasyPros_2016_Projections_RP!A$2:H$2000,8,FALSE)</f>
        <v>0</v>
      </c>
    </row>
    <row r="21" spans="1:22">
      <c r="A21" t="s">
        <v>368</v>
      </c>
      <c r="B21" t="s">
        <v>503</v>
      </c>
      <c r="C21">
        <f>(F21*'Points System'!$E$6)+(G21*'Points System'!$E$2)+(H21*'Points System'!$E$3)+(I21*'Points System'!$E$7)+(J21*'Points System'!$E$8)+(K21*'Points System'!$E$10)+(L21*'Points System'!$E$9)+(M21*'Points System'!$E$4)+(N21*'Points System'!$E$12)+(O21*'Points System'!$E$17)+(P21*'Points System'!$E$11)+(Q21*'Points System'!$E$22)+(R21*'Points System'!$E$13)+(S21*'Points System'!$E$14)</f>
        <v>279.46999999999991</v>
      </c>
      <c r="D21">
        <f t="shared" si="0"/>
        <v>11.505557842733632</v>
      </c>
      <c r="E21">
        <v>24.29</v>
      </c>
      <c r="F21">
        <v>136.88999999999999</v>
      </c>
      <c r="G21">
        <v>7.93</v>
      </c>
      <c r="H21">
        <v>8.25</v>
      </c>
      <c r="I21">
        <v>112.3</v>
      </c>
      <c r="J21">
        <v>41.2</v>
      </c>
      <c r="K21">
        <v>136.18</v>
      </c>
      <c r="L21">
        <v>64.52</v>
      </c>
      <c r="M21">
        <v>0</v>
      </c>
      <c r="N21">
        <v>12.03</v>
      </c>
      <c r="O21">
        <v>4.8</v>
      </c>
      <c r="P21">
        <v>0</v>
      </c>
      <c r="Q21">
        <v>16.399999999999999</v>
      </c>
      <c r="R21">
        <v>1</v>
      </c>
      <c r="S21">
        <v>0</v>
      </c>
      <c r="T21" s="2">
        <f t="shared" si="1"/>
        <v>4.241946088099934</v>
      </c>
      <c r="U21" s="3">
        <f t="shared" si="2"/>
        <v>1.2957849368105778</v>
      </c>
      <c r="V21">
        <f>VLOOKUP(A21,[1]FantasyPros_2016_Projections_RP!A$2:H$2000,8,FALSE)</f>
        <v>0</v>
      </c>
    </row>
    <row r="22" spans="1:22">
      <c r="A22" t="s">
        <v>329</v>
      </c>
      <c r="B22" t="s">
        <v>503</v>
      </c>
      <c r="C22">
        <f>(F22*'Points System'!$E$6)+(G22*'Points System'!$E$2)+(H22*'Points System'!$E$3)+(I22*'Points System'!$E$7)+(J22*'Points System'!$E$8)+(K22*'Points System'!$E$10)+(L22*'Points System'!$E$9)+(M22*'Points System'!$E$4)+(N22*'Points System'!$E$12)+(O22*'Points System'!$E$17)+(P22*'Points System'!$E$11)+(Q22*'Points System'!$E$22)+(R22*'Points System'!$E$13)+(S22*'Points System'!$E$14)</f>
        <v>239.34999999999994</v>
      </c>
      <c r="D22">
        <f t="shared" si="0"/>
        <v>9.9729166666666647</v>
      </c>
      <c r="E22">
        <v>24</v>
      </c>
      <c r="F22">
        <v>124.94</v>
      </c>
      <c r="G22">
        <v>6.49</v>
      </c>
      <c r="H22">
        <v>9.06</v>
      </c>
      <c r="I22">
        <v>112.71</v>
      </c>
      <c r="J22">
        <v>43.26</v>
      </c>
      <c r="K22">
        <v>128.59</v>
      </c>
      <c r="L22">
        <v>63.48</v>
      </c>
      <c r="M22">
        <v>0</v>
      </c>
      <c r="N22">
        <v>7.27</v>
      </c>
      <c r="O22">
        <v>3.8</v>
      </c>
      <c r="P22">
        <v>0</v>
      </c>
      <c r="Q22">
        <v>12</v>
      </c>
      <c r="R22">
        <v>1</v>
      </c>
      <c r="S22">
        <v>0</v>
      </c>
      <c r="T22" s="2">
        <f t="shared" si="1"/>
        <v>4.5727549223627335</v>
      </c>
      <c r="U22" s="3">
        <f t="shared" si="2"/>
        <v>1.3754602209060349</v>
      </c>
      <c r="V22">
        <f>VLOOKUP(A22,[1]FantasyPros_2016_Projections_RP!A$2:H$2000,8,FALSE)</f>
        <v>0</v>
      </c>
    </row>
    <row r="23" spans="1:22">
      <c r="A23" t="s">
        <v>354</v>
      </c>
      <c r="B23" t="s">
        <v>503</v>
      </c>
      <c r="C23">
        <f>(F23*'Points System'!$E$6)+(G23*'Points System'!$E$2)+(H23*'Points System'!$E$3)+(I23*'Points System'!$E$7)+(J23*'Points System'!$E$8)+(K23*'Points System'!$E$10)+(L23*'Points System'!$E$9)+(M23*'Points System'!$E$4)+(N23*'Points System'!$E$12)+(O23*'Points System'!$E$17)+(P23*'Points System'!$E$11)+(Q23*'Points System'!$E$22)+(R23*'Points System'!$E$13)+(S23*'Points System'!$E$14)</f>
        <v>232.61999999999995</v>
      </c>
      <c r="D23">
        <f t="shared" si="0"/>
        <v>9.7945263157894722</v>
      </c>
      <c r="E23">
        <v>23.75</v>
      </c>
      <c r="F23">
        <v>116.49</v>
      </c>
      <c r="G23">
        <v>6.79</v>
      </c>
      <c r="H23">
        <v>7.24</v>
      </c>
      <c r="I23">
        <v>100.07</v>
      </c>
      <c r="J23">
        <v>43.86</v>
      </c>
      <c r="K23">
        <v>113.37</v>
      </c>
      <c r="L23">
        <v>57.44</v>
      </c>
      <c r="M23">
        <v>0</v>
      </c>
      <c r="N23">
        <v>9.8699999999999992</v>
      </c>
      <c r="O23">
        <v>3</v>
      </c>
      <c r="P23">
        <v>0</v>
      </c>
      <c r="Q23">
        <v>14.17</v>
      </c>
      <c r="R23">
        <v>1</v>
      </c>
      <c r="S23">
        <v>0</v>
      </c>
      <c r="T23" s="2">
        <f t="shared" si="1"/>
        <v>4.4378058202420814</v>
      </c>
      <c r="U23" s="3">
        <f t="shared" si="2"/>
        <v>1.349729590522792</v>
      </c>
      <c r="V23">
        <f>VLOOKUP(A23,[1]FantasyPros_2016_Projections_RP!A$2:H$2000,8,FALSE)</f>
        <v>0</v>
      </c>
    </row>
    <row r="24" spans="1:22">
      <c r="A24" t="s">
        <v>355</v>
      </c>
      <c r="B24" t="s">
        <v>503</v>
      </c>
      <c r="C24">
        <f>(F24*'Points System'!$E$6)+(G24*'Points System'!$E$2)+(H24*'Points System'!$E$3)+(I24*'Points System'!$E$7)+(J24*'Points System'!$E$8)+(K24*'Points System'!$E$10)+(L24*'Points System'!$E$9)+(M24*'Points System'!$E$4)+(N24*'Points System'!$E$12)+(O24*'Points System'!$E$17)+(P24*'Points System'!$E$11)+(Q24*'Points System'!$E$22)+(R24*'Points System'!$E$13)+(S24*'Points System'!$E$14)</f>
        <v>281.63000000000005</v>
      </c>
      <c r="D24">
        <f t="shared" si="0"/>
        <v>11.793551088777223</v>
      </c>
      <c r="E24">
        <v>23.88</v>
      </c>
      <c r="F24">
        <v>133.78</v>
      </c>
      <c r="G24">
        <v>7.91</v>
      </c>
      <c r="H24">
        <v>7.99</v>
      </c>
      <c r="I24">
        <v>109.74</v>
      </c>
      <c r="J24">
        <v>49.79</v>
      </c>
      <c r="K24">
        <v>125.87</v>
      </c>
      <c r="L24">
        <v>58.39</v>
      </c>
      <c r="M24">
        <v>1</v>
      </c>
      <c r="N24">
        <v>12.03</v>
      </c>
      <c r="O24">
        <v>5.5</v>
      </c>
      <c r="P24">
        <v>0</v>
      </c>
      <c r="Q24">
        <v>13.83</v>
      </c>
      <c r="R24">
        <v>1</v>
      </c>
      <c r="S24">
        <v>0</v>
      </c>
      <c r="T24" s="2">
        <f t="shared" si="1"/>
        <v>3.9281656450889519</v>
      </c>
      <c r="U24" s="3">
        <f t="shared" si="2"/>
        <v>1.3130512782179697</v>
      </c>
      <c r="V24">
        <f>VLOOKUP(A24,[1]FantasyPros_2016_Projections_RP!A$2:H$2000,8,FALSE)</f>
        <v>1</v>
      </c>
    </row>
    <row r="25" spans="1:22">
      <c r="A25" t="s">
        <v>430</v>
      </c>
      <c r="B25" t="s">
        <v>503</v>
      </c>
      <c r="C25">
        <f>(F25*'Points System'!$E$6)+(G25*'Points System'!$E$2)+(H25*'Points System'!$E$3)+(I25*'Points System'!$E$7)+(J25*'Points System'!$E$8)+(K25*'Points System'!$E$10)+(L25*'Points System'!$E$9)+(M25*'Points System'!$E$4)+(N25*'Points System'!$E$12)+(O25*'Points System'!$E$17)+(P25*'Points System'!$E$11)+(Q25*'Points System'!$E$22)+(R25*'Points System'!$E$13)+(S25*'Points System'!$E$14)</f>
        <v>247.62000000000003</v>
      </c>
      <c r="D25">
        <f t="shared" si="0"/>
        <v>12.381000000000002</v>
      </c>
      <c r="E25">
        <v>20</v>
      </c>
      <c r="F25">
        <v>118.73</v>
      </c>
      <c r="G25">
        <v>7.73</v>
      </c>
      <c r="H25">
        <v>7.01</v>
      </c>
      <c r="I25">
        <v>94.99</v>
      </c>
      <c r="J25">
        <v>34</v>
      </c>
      <c r="K25">
        <v>118.64</v>
      </c>
      <c r="L25">
        <v>54.52</v>
      </c>
      <c r="M25">
        <v>0</v>
      </c>
      <c r="N25">
        <v>10.43</v>
      </c>
      <c r="O25">
        <v>4.5999999999999996</v>
      </c>
      <c r="P25">
        <v>0</v>
      </c>
      <c r="Q25">
        <v>11.8</v>
      </c>
      <c r="R25">
        <v>1</v>
      </c>
      <c r="S25">
        <v>0</v>
      </c>
      <c r="T25" s="2">
        <f t="shared" si="1"/>
        <v>4.1327381453718521</v>
      </c>
      <c r="U25" s="3">
        <f t="shared" si="2"/>
        <v>1.2856059967994609</v>
      </c>
      <c r="V25">
        <f>VLOOKUP(A25,[1]FantasyPros_2016_Projections_RP!A$2:H$2000,8,FALSE)</f>
        <v>1</v>
      </c>
    </row>
    <row r="26" spans="1:22">
      <c r="A26" t="s">
        <v>339</v>
      </c>
      <c r="B26" t="s">
        <v>503</v>
      </c>
      <c r="C26">
        <f>(F26*'Points System'!$E$6)+(G26*'Points System'!$E$2)+(H26*'Points System'!$E$3)+(I26*'Points System'!$E$7)+(J26*'Points System'!$E$8)+(K26*'Points System'!$E$10)+(L26*'Points System'!$E$9)+(M26*'Points System'!$E$4)+(N26*'Points System'!$E$12)+(O26*'Points System'!$E$17)+(P26*'Points System'!$E$11)+(Q26*'Points System'!$E$22)+(R26*'Points System'!$E$13)+(S26*'Points System'!$E$14)</f>
        <v>235.10000000000002</v>
      </c>
      <c r="D26">
        <f t="shared" si="0"/>
        <v>11.586988664366684</v>
      </c>
      <c r="E26">
        <v>20.29</v>
      </c>
      <c r="F26">
        <v>120.25</v>
      </c>
      <c r="G26">
        <v>6.17</v>
      </c>
      <c r="H26">
        <v>7.94</v>
      </c>
      <c r="I26">
        <v>98.69</v>
      </c>
      <c r="J26">
        <v>42.57</v>
      </c>
      <c r="K26">
        <v>116.61</v>
      </c>
      <c r="L26">
        <v>56.31</v>
      </c>
      <c r="M26">
        <v>0</v>
      </c>
      <c r="N26">
        <v>11.83</v>
      </c>
      <c r="O26">
        <v>6.2</v>
      </c>
      <c r="P26">
        <v>0</v>
      </c>
      <c r="Q26">
        <v>10.199999999999999</v>
      </c>
      <c r="R26">
        <v>1</v>
      </c>
      <c r="S26">
        <v>0</v>
      </c>
      <c r="T26" s="2">
        <f t="shared" si="1"/>
        <v>4.2144698544698542</v>
      </c>
      <c r="U26" s="3">
        <f t="shared" si="2"/>
        <v>1.3237422037422037</v>
      </c>
      <c r="V26">
        <f>VLOOKUP(A26,[1]FantasyPros_2016_Projections_RP!A$2:H$2000,8,FALSE)</f>
        <v>1</v>
      </c>
    </row>
    <row r="27" spans="1:22">
      <c r="A27" t="s">
        <v>343</v>
      </c>
      <c r="B27" t="s">
        <v>503</v>
      </c>
      <c r="C27">
        <f>(F27*'Points System'!$E$6)+(G27*'Points System'!$E$2)+(H27*'Points System'!$E$3)+(I27*'Points System'!$E$7)+(J27*'Points System'!$E$8)+(K27*'Points System'!$E$10)+(L27*'Points System'!$E$9)+(M27*'Points System'!$E$4)+(N27*'Points System'!$E$12)+(O27*'Points System'!$E$17)+(P27*'Points System'!$E$11)+(Q27*'Points System'!$E$22)+(R27*'Points System'!$E$13)+(S27*'Points System'!$E$14)</f>
        <v>238.43000000000006</v>
      </c>
      <c r="D27">
        <f t="shared" si="0"/>
        <v>13.524106636415206</v>
      </c>
      <c r="E27">
        <v>17.63</v>
      </c>
      <c r="F27">
        <v>120.18</v>
      </c>
      <c r="G27">
        <v>7</v>
      </c>
      <c r="H27">
        <v>6.44</v>
      </c>
      <c r="I27">
        <v>77.319999999999993</v>
      </c>
      <c r="J27">
        <v>39.58</v>
      </c>
      <c r="K27">
        <v>111.7</v>
      </c>
      <c r="L27">
        <v>50.95</v>
      </c>
      <c r="M27">
        <v>0</v>
      </c>
      <c r="N27">
        <v>7.4</v>
      </c>
      <c r="O27">
        <v>2.4</v>
      </c>
      <c r="P27">
        <v>0</v>
      </c>
      <c r="Q27">
        <v>16.829999999999998</v>
      </c>
      <c r="R27">
        <v>0</v>
      </c>
      <c r="S27">
        <v>0</v>
      </c>
      <c r="T27" s="2">
        <f t="shared" si="1"/>
        <v>3.8155267099350971</v>
      </c>
      <c r="U27" s="3">
        <f t="shared" si="2"/>
        <v>1.2587784989182891</v>
      </c>
      <c r="V27">
        <f>VLOOKUP(A27,[1]FantasyPros_2016_Projections_RP!A$2:H$2000,8,FALSE)</f>
        <v>1</v>
      </c>
    </row>
    <row r="28" spans="1:22">
      <c r="A28" t="s">
        <v>468</v>
      </c>
      <c r="B28" t="s">
        <v>502</v>
      </c>
      <c r="C28">
        <f>(F28*'Points System'!$E$6)+(G28*'Points System'!$E$2)+(H28*'Points System'!$E$3)+(I28*'Points System'!$E$7)+(J28*'Points System'!$E$8)+(K28*'Points System'!$E$10)+(L28*'Points System'!$E$9)+(M28*'Points System'!$E$4)+(N28*'Points System'!$E$12)+(O28*'Points System'!$E$17)+(P28*'Points System'!$E$11)+(Q28*'Points System'!$E$22)+(R28*'Points System'!$E$13)+(S28*'Points System'!$E$14)</f>
        <v>286.67</v>
      </c>
      <c r="D28">
        <f t="shared" si="0"/>
        <v>0</v>
      </c>
      <c r="E28">
        <v>4</v>
      </c>
      <c r="F28">
        <v>58.03</v>
      </c>
      <c r="G28">
        <v>3.33</v>
      </c>
      <c r="H28">
        <v>2.63</v>
      </c>
      <c r="I28">
        <v>55.49</v>
      </c>
      <c r="J28">
        <v>21.58</v>
      </c>
      <c r="K28">
        <v>49.25</v>
      </c>
      <c r="L28">
        <v>19.13</v>
      </c>
      <c r="M28">
        <v>28.71</v>
      </c>
      <c r="N28">
        <v>0</v>
      </c>
      <c r="O28">
        <v>0</v>
      </c>
      <c r="P28">
        <v>0</v>
      </c>
      <c r="Q28">
        <v>4.8</v>
      </c>
      <c r="R28">
        <v>0</v>
      </c>
      <c r="S28">
        <v>0</v>
      </c>
      <c r="T28" s="2">
        <f t="shared" si="1"/>
        <v>2.9669136653455106</v>
      </c>
      <c r="U28" s="3">
        <f t="shared" si="2"/>
        <v>1.2205755643632603</v>
      </c>
      <c r="V28">
        <f>VLOOKUP(A28,[1]FantasyPros_2016_Projections_RP!A$2:H$2000,8,FALSE)</f>
        <v>2</v>
      </c>
    </row>
    <row r="29" spans="1:22">
      <c r="A29" t="s">
        <v>471</v>
      </c>
      <c r="B29" t="s">
        <v>502</v>
      </c>
      <c r="C29">
        <f>(F29*'Points System'!$E$6)+(G29*'Points System'!$E$2)+(H29*'Points System'!$E$3)+(I29*'Points System'!$E$7)+(J29*'Points System'!$E$8)+(K29*'Points System'!$E$10)+(L29*'Points System'!$E$9)+(M29*'Points System'!$E$4)+(N29*'Points System'!$E$12)+(O29*'Points System'!$E$17)+(P29*'Points System'!$E$11)+(Q29*'Points System'!$E$22)+(R29*'Points System'!$E$13)+(S29*'Points System'!$E$14)</f>
        <v>313.53999999999996</v>
      </c>
      <c r="D29">
        <f t="shared" si="0"/>
        <v>0</v>
      </c>
      <c r="E29">
        <v>7</v>
      </c>
      <c r="F29">
        <v>67.239999999999995</v>
      </c>
      <c r="G29">
        <v>3.88</v>
      </c>
      <c r="H29">
        <v>3</v>
      </c>
      <c r="I29">
        <v>68.930000000000007</v>
      </c>
      <c r="J29">
        <v>19.829999999999998</v>
      </c>
      <c r="K29">
        <v>58.14</v>
      </c>
      <c r="L29">
        <v>23.54</v>
      </c>
      <c r="M29">
        <v>28</v>
      </c>
      <c r="N29">
        <v>0</v>
      </c>
      <c r="O29">
        <v>0</v>
      </c>
      <c r="P29">
        <v>0</v>
      </c>
      <c r="Q29">
        <v>8</v>
      </c>
      <c r="R29">
        <v>0</v>
      </c>
      <c r="S29">
        <v>0</v>
      </c>
      <c r="T29" s="2">
        <f t="shared" si="1"/>
        <v>3.1508030933967874</v>
      </c>
      <c r="U29" s="3">
        <f t="shared" si="2"/>
        <v>1.1595776323616895</v>
      </c>
      <c r="V29">
        <f>VLOOKUP(A29,[1]FantasyPros_2016_Projections_RP!A$2:H$2000,8,FALSE)</f>
        <v>2</v>
      </c>
    </row>
    <row r="30" spans="1:22">
      <c r="A30" t="s">
        <v>311</v>
      </c>
      <c r="B30" t="s">
        <v>502</v>
      </c>
      <c r="C30">
        <f>(F30*'Points System'!$E$6)+(G30*'Points System'!$E$2)+(H30*'Points System'!$E$3)+(I30*'Points System'!$E$7)+(J30*'Points System'!$E$8)+(K30*'Points System'!$E$10)+(L30*'Points System'!$E$9)+(M30*'Points System'!$E$4)+(N30*'Points System'!$E$12)+(O30*'Points System'!$E$17)+(P30*'Points System'!$E$11)+(Q30*'Points System'!$E$22)+(R30*'Points System'!$E$13)+(S30*'Points System'!$E$14)</f>
        <v>306.32999999999993</v>
      </c>
      <c r="D30">
        <f t="shared" si="0"/>
        <v>0</v>
      </c>
      <c r="E30">
        <v>11</v>
      </c>
      <c r="F30">
        <v>67.98</v>
      </c>
      <c r="G30">
        <v>3.29</v>
      </c>
      <c r="H30">
        <v>2.71</v>
      </c>
      <c r="I30">
        <v>78.819999999999993</v>
      </c>
      <c r="J30">
        <v>31.53</v>
      </c>
      <c r="K30">
        <v>49.83</v>
      </c>
      <c r="L30">
        <v>21.97</v>
      </c>
      <c r="M30">
        <v>24.8</v>
      </c>
      <c r="N30">
        <v>0</v>
      </c>
      <c r="O30">
        <v>0</v>
      </c>
      <c r="P30">
        <v>0</v>
      </c>
      <c r="Q30">
        <v>5</v>
      </c>
      <c r="R30">
        <v>0</v>
      </c>
      <c r="S30">
        <v>0</v>
      </c>
      <c r="T30" s="2">
        <f t="shared" si="1"/>
        <v>2.9086496028243598</v>
      </c>
      <c r="U30" s="3">
        <f t="shared" si="2"/>
        <v>1.1968225948808473</v>
      </c>
      <c r="V30">
        <f>VLOOKUP(A30,[1]FantasyPros_2016_Projections_RP!A$2:H$2000,8,FALSE)</f>
        <v>2</v>
      </c>
    </row>
    <row r="31" spans="1:22">
      <c r="A31" t="s">
        <v>470</v>
      </c>
      <c r="B31" t="s">
        <v>502</v>
      </c>
      <c r="C31">
        <f>(F31*'Points System'!$E$6)+(G31*'Points System'!$E$2)+(H31*'Points System'!$E$3)+(I31*'Points System'!$E$7)+(J31*'Points System'!$E$8)+(K31*'Points System'!$E$10)+(L31*'Points System'!$E$9)+(M31*'Points System'!$E$4)+(N31*'Points System'!$E$12)+(O31*'Points System'!$E$17)+(P31*'Points System'!$E$11)+(Q31*'Points System'!$E$22)+(R31*'Points System'!$E$13)+(S31*'Points System'!$E$14)</f>
        <v>232.73000000000002</v>
      </c>
      <c r="D31">
        <f t="shared" si="0"/>
        <v>0</v>
      </c>
      <c r="E31">
        <v>2.5</v>
      </c>
      <c r="F31">
        <v>48.51</v>
      </c>
      <c r="G31">
        <v>2.5</v>
      </c>
      <c r="H31">
        <v>2.14</v>
      </c>
      <c r="I31">
        <v>56.34</v>
      </c>
      <c r="J31">
        <v>12.08</v>
      </c>
      <c r="K31">
        <v>39.71</v>
      </c>
      <c r="L31">
        <v>17.5</v>
      </c>
      <c r="M31">
        <v>19.670000000000002</v>
      </c>
      <c r="N31">
        <v>0</v>
      </c>
      <c r="O31">
        <v>0</v>
      </c>
      <c r="P31">
        <v>0</v>
      </c>
      <c r="Q31">
        <v>4</v>
      </c>
      <c r="R31">
        <v>0</v>
      </c>
      <c r="S31">
        <v>0</v>
      </c>
      <c r="T31" s="2">
        <f t="shared" si="1"/>
        <v>3.2467532467532467</v>
      </c>
      <c r="U31" s="3">
        <f t="shared" si="2"/>
        <v>1.067614924757782</v>
      </c>
      <c r="V31">
        <f>VLOOKUP(A31,[1]FantasyPros_2016_Projections_RP!A$2:H$2000,8,FALSE)</f>
        <v>2</v>
      </c>
    </row>
    <row r="32" spans="1:22">
      <c r="A32" t="s">
        <v>478</v>
      </c>
      <c r="B32" t="s">
        <v>503</v>
      </c>
      <c r="C32">
        <f>(F32*'Points System'!$E$6)+(G32*'Points System'!$E$2)+(H32*'Points System'!$E$3)+(I32*'Points System'!$E$7)+(J32*'Points System'!$E$8)+(K32*'Points System'!$E$10)+(L32*'Points System'!$E$9)+(M32*'Points System'!$E$4)+(N32*'Points System'!$E$12)+(O32*'Points System'!$E$17)+(P32*'Points System'!$E$11)+(Q32*'Points System'!$E$22)+(R32*'Points System'!$E$13)+(S32*'Points System'!$E$14)</f>
        <v>269.61999999999995</v>
      </c>
      <c r="D32">
        <f t="shared" si="0"/>
        <v>12.925215723873439</v>
      </c>
      <c r="E32">
        <v>20.86</v>
      </c>
      <c r="F32">
        <v>131.31</v>
      </c>
      <c r="G32">
        <v>8.08</v>
      </c>
      <c r="H32">
        <v>7.9</v>
      </c>
      <c r="I32">
        <v>95.61</v>
      </c>
      <c r="J32">
        <v>33.29</v>
      </c>
      <c r="K32">
        <v>133.97999999999999</v>
      </c>
      <c r="L32">
        <v>58.55</v>
      </c>
      <c r="M32">
        <v>1</v>
      </c>
      <c r="N32">
        <v>12.5</v>
      </c>
      <c r="O32">
        <v>4</v>
      </c>
      <c r="P32">
        <v>0</v>
      </c>
      <c r="Q32">
        <v>13.6</v>
      </c>
      <c r="R32">
        <v>1</v>
      </c>
      <c r="S32">
        <v>0</v>
      </c>
      <c r="T32" s="2">
        <f t="shared" si="1"/>
        <v>4.0130226182316653</v>
      </c>
      <c r="U32" s="3">
        <f t="shared" si="2"/>
        <v>1.2738557611758432</v>
      </c>
      <c r="V32">
        <f>VLOOKUP(A32,[1]FantasyPros_2016_Projections_RP!A$2:H$2000,8,FALSE)</f>
        <v>2</v>
      </c>
    </row>
    <row r="33" spans="1:22">
      <c r="A33" t="s">
        <v>357</v>
      </c>
      <c r="B33" t="s">
        <v>502</v>
      </c>
      <c r="C33">
        <f>(F33*'Points System'!$E$6)+(G33*'Points System'!$E$2)+(H33*'Points System'!$E$3)+(I33*'Points System'!$E$7)+(J33*'Points System'!$E$8)+(K33*'Points System'!$E$10)+(L33*'Points System'!$E$9)+(M33*'Points System'!$E$4)+(N33*'Points System'!$E$12)+(O33*'Points System'!$E$17)+(P33*'Points System'!$E$11)+(Q33*'Points System'!$E$22)+(R33*'Points System'!$E$13)+(S33*'Points System'!$E$14)</f>
        <v>238.24</v>
      </c>
      <c r="D33">
        <f t="shared" si="0"/>
        <v>0</v>
      </c>
      <c r="E33">
        <v>7.5</v>
      </c>
      <c r="F33">
        <v>49.06</v>
      </c>
      <c r="G33">
        <v>2.25</v>
      </c>
      <c r="H33">
        <v>3.57</v>
      </c>
      <c r="I33">
        <v>49.51</v>
      </c>
      <c r="J33">
        <v>16.53</v>
      </c>
      <c r="K33">
        <v>44</v>
      </c>
      <c r="L33">
        <v>21.32</v>
      </c>
      <c r="M33">
        <v>26</v>
      </c>
      <c r="N33">
        <v>0</v>
      </c>
      <c r="O33">
        <v>0</v>
      </c>
      <c r="P33">
        <v>0</v>
      </c>
      <c r="Q33">
        <v>6</v>
      </c>
      <c r="R33">
        <v>0</v>
      </c>
      <c r="S33">
        <v>0</v>
      </c>
      <c r="T33" s="2">
        <f t="shared" si="1"/>
        <v>3.9111292295148794</v>
      </c>
      <c r="U33" s="3">
        <f t="shared" si="2"/>
        <v>1.2337953526294334</v>
      </c>
      <c r="V33">
        <f>VLOOKUP(A33,[1]FantasyPros_2016_Projections_RP!A$2:H$2000,8,FALSE)</f>
        <v>3</v>
      </c>
    </row>
    <row r="34" spans="1:22">
      <c r="A34" t="s">
        <v>327</v>
      </c>
      <c r="B34" t="s">
        <v>502</v>
      </c>
      <c r="C34">
        <f>(F34*'Points System'!$E$6)+(G34*'Points System'!$E$2)+(H34*'Points System'!$E$3)+(I34*'Points System'!$E$7)+(J34*'Points System'!$E$8)+(K34*'Points System'!$E$10)+(L34*'Points System'!$E$9)+(M34*'Points System'!$E$4)+(N34*'Points System'!$E$12)+(O34*'Points System'!$E$17)+(P34*'Points System'!$E$11)+(Q34*'Points System'!$E$22)+(R34*'Points System'!$E$13)+(S34*'Points System'!$E$14)</f>
        <v>261.36</v>
      </c>
      <c r="D34">
        <f t="shared" ref="D34:D65" si="3">IF(E34&gt;14,C34/E34,0)</f>
        <v>0</v>
      </c>
      <c r="E34">
        <v>1</v>
      </c>
      <c r="F34">
        <v>63.83</v>
      </c>
      <c r="G34">
        <v>3</v>
      </c>
      <c r="H34">
        <v>2.71</v>
      </c>
      <c r="I34">
        <v>43.41</v>
      </c>
      <c r="J34">
        <v>20.010000000000002</v>
      </c>
      <c r="K34">
        <v>57.57</v>
      </c>
      <c r="L34">
        <v>22.41</v>
      </c>
      <c r="M34">
        <v>25</v>
      </c>
      <c r="N34">
        <v>0</v>
      </c>
      <c r="O34">
        <v>0</v>
      </c>
      <c r="P34">
        <v>0</v>
      </c>
      <c r="Q34">
        <v>4.5</v>
      </c>
      <c r="R34">
        <v>0</v>
      </c>
      <c r="S34">
        <v>0</v>
      </c>
      <c r="T34" s="2">
        <f t="shared" ref="T34:T65" si="4">(L34*9)/F34</f>
        <v>3.1597994673351089</v>
      </c>
      <c r="U34" s="3">
        <f t="shared" ref="U34:U65" si="5">(J34+K34)/F34</f>
        <v>1.2154159486135045</v>
      </c>
      <c r="V34">
        <f>VLOOKUP(A34,[1]FantasyPros_2016_Projections_RP!A$2:H$2000,8,FALSE)</f>
        <v>3</v>
      </c>
    </row>
    <row r="35" spans="1:22">
      <c r="A35" t="s">
        <v>391</v>
      </c>
      <c r="B35" t="s">
        <v>502</v>
      </c>
      <c r="C35">
        <f>(F35*'Points System'!$E$6)+(G35*'Points System'!$E$2)+(H35*'Points System'!$E$3)+(I35*'Points System'!$E$7)+(J35*'Points System'!$E$8)+(K35*'Points System'!$E$10)+(L35*'Points System'!$E$9)+(M35*'Points System'!$E$4)+(N35*'Points System'!$E$12)+(O35*'Points System'!$E$17)+(P35*'Points System'!$E$11)+(Q35*'Points System'!$E$22)+(R35*'Points System'!$E$13)+(S35*'Points System'!$E$14)</f>
        <v>250.37999999999994</v>
      </c>
      <c r="D35">
        <f t="shared" si="3"/>
        <v>0</v>
      </c>
      <c r="E35">
        <v>1</v>
      </c>
      <c r="F35">
        <v>53.89</v>
      </c>
      <c r="G35">
        <v>2.88</v>
      </c>
      <c r="H35">
        <v>1.86</v>
      </c>
      <c r="I35">
        <v>62.8</v>
      </c>
      <c r="J35">
        <v>14.36</v>
      </c>
      <c r="K35">
        <v>44.43</v>
      </c>
      <c r="L35">
        <v>17.05</v>
      </c>
      <c r="M35">
        <v>19.329999999999998</v>
      </c>
      <c r="N35">
        <v>0</v>
      </c>
      <c r="O35">
        <v>0</v>
      </c>
      <c r="P35">
        <v>0</v>
      </c>
      <c r="Q35">
        <v>4.25</v>
      </c>
      <c r="R35">
        <v>0</v>
      </c>
      <c r="S35">
        <v>0</v>
      </c>
      <c r="T35" s="2">
        <f t="shared" si="4"/>
        <v>2.8474670625347933</v>
      </c>
      <c r="U35" s="3">
        <f t="shared" si="5"/>
        <v>1.0909259602894785</v>
      </c>
      <c r="V35">
        <f>VLOOKUP(A35,[1]FantasyPros_2016_Projections_RP!A$2:H$2000,8,FALSE)</f>
        <v>3</v>
      </c>
    </row>
    <row r="36" spans="1:22">
      <c r="A36" t="s">
        <v>485</v>
      </c>
      <c r="B36" t="s">
        <v>503</v>
      </c>
      <c r="C36">
        <f>(F36*'Points System'!$E$6)+(G36*'Points System'!$E$2)+(H36*'Points System'!$E$3)+(I36*'Points System'!$E$7)+(J36*'Points System'!$E$8)+(K36*'Points System'!$E$10)+(L36*'Points System'!$E$9)+(M36*'Points System'!$E$4)+(N36*'Points System'!$E$12)+(O36*'Points System'!$E$17)+(P36*'Points System'!$E$11)+(Q36*'Points System'!$E$22)+(R36*'Points System'!$E$13)+(S36*'Points System'!$E$14)</f>
        <v>222.35000000000002</v>
      </c>
      <c r="D36">
        <f t="shared" si="3"/>
        <v>0</v>
      </c>
      <c r="E36">
        <v>11.33</v>
      </c>
      <c r="F36">
        <v>104.39</v>
      </c>
      <c r="G36">
        <v>5.5</v>
      </c>
      <c r="H36">
        <v>5.86</v>
      </c>
      <c r="I36">
        <v>88.47</v>
      </c>
      <c r="J36">
        <v>29.05</v>
      </c>
      <c r="K36">
        <v>108.43</v>
      </c>
      <c r="L36">
        <v>45.01</v>
      </c>
      <c r="M36">
        <v>1</v>
      </c>
      <c r="N36">
        <v>8</v>
      </c>
      <c r="O36">
        <v>0</v>
      </c>
      <c r="P36">
        <v>0</v>
      </c>
      <c r="Q36">
        <v>13.5</v>
      </c>
      <c r="R36">
        <v>0</v>
      </c>
      <c r="S36">
        <v>0</v>
      </c>
      <c r="T36" s="2">
        <f t="shared" si="4"/>
        <v>3.8805441134208256</v>
      </c>
      <c r="U36" s="3">
        <f t="shared" si="5"/>
        <v>1.3169843854775363</v>
      </c>
      <c r="V36">
        <f>VLOOKUP(A36,[1]FantasyPros_2016_Projections_RP!A$2:H$2000,8,FALSE)</f>
        <v>3</v>
      </c>
    </row>
    <row r="37" spans="1:22">
      <c r="A37" t="s">
        <v>483</v>
      </c>
      <c r="B37" t="s">
        <v>503</v>
      </c>
      <c r="C37">
        <f>(F37*'Points System'!$E$6)+(G37*'Points System'!$E$2)+(H37*'Points System'!$E$3)+(I37*'Points System'!$E$7)+(J37*'Points System'!$E$8)+(K37*'Points System'!$E$10)+(L37*'Points System'!$E$9)+(M37*'Points System'!$E$4)+(N37*'Points System'!$E$12)+(O37*'Points System'!$E$17)+(P37*'Points System'!$E$11)+(Q37*'Points System'!$E$22)+(R37*'Points System'!$E$13)+(S37*'Points System'!$E$14)</f>
        <v>220.46</v>
      </c>
      <c r="D37">
        <f t="shared" si="3"/>
        <v>0</v>
      </c>
      <c r="E37">
        <v>9.86</v>
      </c>
      <c r="F37">
        <v>93.76</v>
      </c>
      <c r="G37">
        <v>4.4400000000000004</v>
      </c>
      <c r="H37">
        <v>4.25</v>
      </c>
      <c r="I37">
        <v>87.58</v>
      </c>
      <c r="J37">
        <v>34.68</v>
      </c>
      <c r="K37">
        <v>86.88</v>
      </c>
      <c r="L37">
        <v>37.79</v>
      </c>
      <c r="M37">
        <v>2</v>
      </c>
      <c r="N37">
        <v>0</v>
      </c>
      <c r="O37">
        <v>0</v>
      </c>
      <c r="P37">
        <v>0</v>
      </c>
      <c r="Q37">
        <v>11.4</v>
      </c>
      <c r="R37">
        <v>0</v>
      </c>
      <c r="S37">
        <v>0</v>
      </c>
      <c r="T37" s="2">
        <f t="shared" si="4"/>
        <v>3.6274530716723548</v>
      </c>
      <c r="U37" s="3">
        <f t="shared" si="5"/>
        <v>1.2965017064846416</v>
      </c>
      <c r="V37">
        <f>VLOOKUP(A37,[1]FantasyPros_2016_Projections_RP!A$2:H$2000,8,FALSE)</f>
        <v>4</v>
      </c>
    </row>
    <row r="38" spans="1:22">
      <c r="A38" t="s">
        <v>377</v>
      </c>
      <c r="B38" t="s">
        <v>502</v>
      </c>
      <c r="C38">
        <f>(F38*'Points System'!$E$6)+(G38*'Points System'!$E$2)+(H38*'Points System'!$E$3)+(I38*'Points System'!$E$7)+(J38*'Points System'!$E$8)+(K38*'Points System'!$E$10)+(L38*'Points System'!$E$9)+(M38*'Points System'!$E$4)+(N38*'Points System'!$E$12)+(O38*'Points System'!$E$17)+(P38*'Points System'!$E$11)+(Q38*'Points System'!$E$22)+(R38*'Points System'!$E$13)+(S38*'Points System'!$E$14)</f>
        <v>306.85000000000002</v>
      </c>
      <c r="D38">
        <f t="shared" si="3"/>
        <v>0</v>
      </c>
      <c r="E38">
        <v>2</v>
      </c>
      <c r="F38">
        <v>59.11</v>
      </c>
      <c r="G38">
        <v>2.89</v>
      </c>
      <c r="H38">
        <v>2.88</v>
      </c>
      <c r="I38">
        <v>59.97</v>
      </c>
      <c r="J38">
        <v>12.7</v>
      </c>
      <c r="K38">
        <v>54.75</v>
      </c>
      <c r="L38">
        <v>21.6</v>
      </c>
      <c r="M38">
        <v>31.71</v>
      </c>
      <c r="N38">
        <v>0</v>
      </c>
      <c r="O38">
        <v>0</v>
      </c>
      <c r="P38">
        <v>0</v>
      </c>
      <c r="Q38">
        <v>6.6</v>
      </c>
      <c r="R38">
        <v>0</v>
      </c>
      <c r="S38">
        <v>0</v>
      </c>
      <c r="T38" s="2">
        <f t="shared" si="4"/>
        <v>3.2887836237523262</v>
      </c>
      <c r="U38" s="3">
        <f t="shared" si="5"/>
        <v>1.1410928776856708</v>
      </c>
      <c r="V38">
        <f>VLOOKUP(A38,[1]FantasyPros_2016_Projections_RP!A$2:H$2000,8,FALSE)</f>
        <v>5</v>
      </c>
    </row>
    <row r="39" spans="1:22">
      <c r="A39" t="s">
        <v>323</v>
      </c>
      <c r="B39" t="s">
        <v>502</v>
      </c>
      <c r="C39">
        <f>(F39*'Points System'!$E$6)+(G39*'Points System'!$E$2)+(H39*'Points System'!$E$3)+(I39*'Points System'!$E$7)+(J39*'Points System'!$E$8)+(K39*'Points System'!$E$10)+(L39*'Points System'!$E$9)+(M39*'Points System'!$E$4)+(N39*'Points System'!$E$12)+(O39*'Points System'!$E$17)+(P39*'Points System'!$E$11)+(Q39*'Points System'!$E$22)+(R39*'Points System'!$E$13)+(S39*'Points System'!$E$14)</f>
        <v>197.15000000000003</v>
      </c>
      <c r="D39">
        <f t="shared" si="3"/>
        <v>0</v>
      </c>
      <c r="E39">
        <v>3</v>
      </c>
      <c r="F39">
        <v>50.34</v>
      </c>
      <c r="G39">
        <v>2.5</v>
      </c>
      <c r="H39">
        <v>2.29</v>
      </c>
      <c r="I39">
        <v>54.28</v>
      </c>
      <c r="J39">
        <v>19.71</v>
      </c>
      <c r="K39">
        <v>42.25</v>
      </c>
      <c r="L39">
        <v>17.239999999999998</v>
      </c>
      <c r="M39">
        <v>14</v>
      </c>
      <c r="N39">
        <v>0</v>
      </c>
      <c r="O39">
        <v>0</v>
      </c>
      <c r="P39">
        <v>0</v>
      </c>
      <c r="Q39">
        <v>3.6</v>
      </c>
      <c r="R39">
        <v>0</v>
      </c>
      <c r="S39">
        <v>0</v>
      </c>
      <c r="T39" s="2">
        <f t="shared" si="4"/>
        <v>3.0822407628128721</v>
      </c>
      <c r="U39" s="3">
        <f t="shared" si="5"/>
        <v>1.2308303535955503</v>
      </c>
      <c r="V39">
        <f>VLOOKUP(A39,[1]FantasyPros_2016_Projections_RP!A$2:H$2000,8,FALSE)</f>
        <v>5</v>
      </c>
    </row>
    <row r="40" spans="1:22">
      <c r="A40" t="s">
        <v>315</v>
      </c>
      <c r="B40" t="s">
        <v>503</v>
      </c>
      <c r="C40">
        <f>(F40*'Points System'!$E$6)+(G40*'Points System'!$E$2)+(H40*'Points System'!$E$3)+(I40*'Points System'!$E$7)+(J40*'Points System'!$E$8)+(K40*'Points System'!$E$10)+(L40*'Points System'!$E$9)+(M40*'Points System'!$E$4)+(N40*'Points System'!$E$12)+(O40*'Points System'!$E$17)+(P40*'Points System'!$E$11)+(Q40*'Points System'!$E$22)+(R40*'Points System'!$E$13)+(S40*'Points System'!$E$14)</f>
        <v>239.11000000000007</v>
      </c>
      <c r="D40">
        <f t="shared" si="3"/>
        <v>0</v>
      </c>
      <c r="E40">
        <v>10.43</v>
      </c>
      <c r="F40">
        <v>100.03</v>
      </c>
      <c r="G40">
        <v>5.19</v>
      </c>
      <c r="H40">
        <v>4.5999999999999996</v>
      </c>
      <c r="I40">
        <v>81.53</v>
      </c>
      <c r="J40">
        <v>29.64</v>
      </c>
      <c r="K40">
        <v>91.15</v>
      </c>
      <c r="L40">
        <v>34.67</v>
      </c>
      <c r="M40">
        <v>2</v>
      </c>
      <c r="N40">
        <v>3.4</v>
      </c>
      <c r="O40">
        <v>3</v>
      </c>
      <c r="P40">
        <v>0</v>
      </c>
      <c r="Q40">
        <v>9</v>
      </c>
      <c r="R40">
        <v>0</v>
      </c>
      <c r="S40">
        <v>0</v>
      </c>
      <c r="T40" s="2">
        <f t="shared" si="4"/>
        <v>3.1193641907427776</v>
      </c>
      <c r="U40" s="3">
        <f t="shared" si="5"/>
        <v>1.2075377386783965</v>
      </c>
      <c r="V40">
        <f>VLOOKUP(A40,[1]FantasyPros_2016_Projections_RP!A$2:H$2000,8,FALSE)</f>
        <v>5</v>
      </c>
    </row>
    <row r="41" spans="1:22">
      <c r="A41" t="s">
        <v>371</v>
      </c>
      <c r="B41" t="s">
        <v>502</v>
      </c>
      <c r="C41">
        <f>(F41*'Points System'!$E$6)+(G41*'Points System'!$E$2)+(H41*'Points System'!$E$3)+(I41*'Points System'!$E$7)+(J41*'Points System'!$E$8)+(K41*'Points System'!$E$10)+(L41*'Points System'!$E$9)+(M41*'Points System'!$E$4)+(N41*'Points System'!$E$12)+(O41*'Points System'!$E$17)+(P41*'Points System'!$E$11)+(Q41*'Points System'!$E$22)+(R41*'Points System'!$E$13)+(S41*'Points System'!$E$14)</f>
        <v>246.36</v>
      </c>
      <c r="D41">
        <f t="shared" si="3"/>
        <v>0</v>
      </c>
      <c r="E41">
        <v>7</v>
      </c>
      <c r="F41">
        <v>60.36</v>
      </c>
      <c r="G41">
        <v>3.75</v>
      </c>
      <c r="H41">
        <v>4</v>
      </c>
      <c r="I41">
        <v>62.09</v>
      </c>
      <c r="J41">
        <v>26.48</v>
      </c>
      <c r="K41">
        <v>54.14</v>
      </c>
      <c r="L41">
        <v>24.94</v>
      </c>
      <c r="M41">
        <v>22</v>
      </c>
      <c r="N41">
        <v>0</v>
      </c>
      <c r="O41">
        <v>0</v>
      </c>
      <c r="P41">
        <v>0</v>
      </c>
      <c r="Q41">
        <v>5.75</v>
      </c>
      <c r="R41">
        <v>0</v>
      </c>
      <c r="S41">
        <v>0</v>
      </c>
      <c r="T41" s="2">
        <f t="shared" si="4"/>
        <v>3.7186878727634198</v>
      </c>
      <c r="U41" s="3">
        <f t="shared" si="5"/>
        <v>1.3356527501656728</v>
      </c>
      <c r="V41">
        <f>VLOOKUP(A41,[1]FantasyPros_2016_Projections_RP!A$2:H$2000,8,FALSE)</f>
        <v>6</v>
      </c>
    </row>
    <row r="42" spans="1:22">
      <c r="A42" t="s">
        <v>475</v>
      </c>
      <c r="B42" t="s">
        <v>502</v>
      </c>
      <c r="C42">
        <f>(F42*'Points System'!$E$6)+(G42*'Points System'!$E$2)+(H42*'Points System'!$E$3)+(I42*'Points System'!$E$7)+(J42*'Points System'!$E$8)+(K42*'Points System'!$E$10)+(L42*'Points System'!$E$9)+(M42*'Points System'!$E$4)+(N42*'Points System'!$E$12)+(O42*'Points System'!$E$17)+(P42*'Points System'!$E$11)+(Q42*'Points System'!$E$22)+(R42*'Points System'!$E$13)+(S42*'Points System'!$E$14)</f>
        <v>244.48000000000002</v>
      </c>
      <c r="D42">
        <f t="shared" si="3"/>
        <v>0</v>
      </c>
      <c r="E42">
        <v>2.5</v>
      </c>
      <c r="F42">
        <v>60.34</v>
      </c>
      <c r="G42">
        <v>3.13</v>
      </c>
      <c r="H42">
        <v>4</v>
      </c>
      <c r="I42">
        <v>58.85</v>
      </c>
      <c r="J42">
        <v>23.47</v>
      </c>
      <c r="K42">
        <v>56.43</v>
      </c>
      <c r="L42">
        <v>24.49</v>
      </c>
      <c r="M42">
        <v>22.67</v>
      </c>
      <c r="N42">
        <v>0</v>
      </c>
      <c r="O42">
        <v>0</v>
      </c>
      <c r="P42">
        <v>0</v>
      </c>
      <c r="Q42">
        <v>5</v>
      </c>
      <c r="R42">
        <v>0</v>
      </c>
      <c r="S42">
        <v>0</v>
      </c>
      <c r="T42" s="2">
        <f t="shared" si="4"/>
        <v>3.6528007954922104</v>
      </c>
      <c r="U42" s="3">
        <f t="shared" si="5"/>
        <v>1.324163075903215</v>
      </c>
      <c r="V42">
        <f>VLOOKUP(A42,[1]FantasyPros_2016_Projections_RP!A$2:H$2000,8,FALSE)</f>
        <v>7</v>
      </c>
    </row>
    <row r="43" spans="1:22">
      <c r="A43" t="s">
        <v>395</v>
      </c>
      <c r="B43" t="s">
        <v>502</v>
      </c>
      <c r="C43">
        <f>(F43*'Points System'!$E$6)+(G43*'Points System'!$E$2)+(H43*'Points System'!$E$3)+(I43*'Points System'!$E$7)+(J43*'Points System'!$E$8)+(K43*'Points System'!$E$10)+(L43*'Points System'!$E$9)+(M43*'Points System'!$E$4)+(N43*'Points System'!$E$12)+(O43*'Points System'!$E$17)+(P43*'Points System'!$E$11)+(Q43*'Points System'!$E$22)+(R43*'Points System'!$E$13)+(S43*'Points System'!$E$14)</f>
        <v>222.63000000000002</v>
      </c>
      <c r="D43">
        <f t="shared" si="3"/>
        <v>0</v>
      </c>
      <c r="E43">
        <v>0</v>
      </c>
      <c r="F43">
        <v>46.45</v>
      </c>
      <c r="G43">
        <v>2.33</v>
      </c>
      <c r="H43">
        <v>3</v>
      </c>
      <c r="I43">
        <v>54.94</v>
      </c>
      <c r="J43">
        <v>14.98</v>
      </c>
      <c r="K43">
        <v>39.5</v>
      </c>
      <c r="L43">
        <v>15.28</v>
      </c>
      <c r="M43">
        <v>20.29</v>
      </c>
      <c r="N43">
        <v>0</v>
      </c>
      <c r="O43">
        <v>0</v>
      </c>
      <c r="P43">
        <v>0</v>
      </c>
      <c r="Q43">
        <v>3.8</v>
      </c>
      <c r="R43">
        <v>0</v>
      </c>
      <c r="S43">
        <v>0</v>
      </c>
      <c r="T43" s="2">
        <f t="shared" si="4"/>
        <v>2.9606027987082881</v>
      </c>
      <c r="U43" s="3">
        <f t="shared" si="5"/>
        <v>1.1728740581270183</v>
      </c>
      <c r="V43">
        <f>VLOOKUP(A43,[1]FantasyPros_2016_Projections_RP!A$2:H$2000,8,FALSE)</f>
        <v>7</v>
      </c>
    </row>
    <row r="44" spans="1:22">
      <c r="A44" t="s">
        <v>365</v>
      </c>
      <c r="B44" t="s">
        <v>502</v>
      </c>
      <c r="C44">
        <f>(F44*'Points System'!$E$6)+(G44*'Points System'!$E$2)+(H44*'Points System'!$E$3)+(I44*'Points System'!$E$7)+(J44*'Points System'!$E$8)+(K44*'Points System'!$E$10)+(L44*'Points System'!$E$9)+(M44*'Points System'!$E$4)+(N44*'Points System'!$E$12)+(O44*'Points System'!$E$17)+(P44*'Points System'!$E$11)+(Q44*'Points System'!$E$22)+(R44*'Points System'!$E$13)+(S44*'Points System'!$E$14)</f>
        <v>247.76999999999998</v>
      </c>
      <c r="D44">
        <f t="shared" si="3"/>
        <v>0</v>
      </c>
      <c r="E44">
        <v>2.5</v>
      </c>
      <c r="F44">
        <v>60.36</v>
      </c>
      <c r="G44">
        <v>2.67</v>
      </c>
      <c r="H44">
        <v>2.38</v>
      </c>
      <c r="I44">
        <v>63.34</v>
      </c>
      <c r="J44">
        <v>17</v>
      </c>
      <c r="K44">
        <v>52.25</v>
      </c>
      <c r="L44">
        <v>21.7</v>
      </c>
      <c r="M44">
        <v>18.57</v>
      </c>
      <c r="N44">
        <v>0</v>
      </c>
      <c r="O44">
        <v>0</v>
      </c>
      <c r="P44">
        <v>0</v>
      </c>
      <c r="Q44">
        <v>4.8</v>
      </c>
      <c r="R44">
        <v>0</v>
      </c>
      <c r="S44">
        <v>0</v>
      </c>
      <c r="T44" s="2">
        <f t="shared" si="4"/>
        <v>3.2355864811133199</v>
      </c>
      <c r="U44" s="3">
        <f t="shared" si="5"/>
        <v>1.1472829688535453</v>
      </c>
      <c r="V44">
        <f>VLOOKUP(A44,[1]FantasyPros_2016_Projections_RP!A$2:H$2000,8,FALSE)</f>
        <v>8</v>
      </c>
    </row>
    <row r="45" spans="1:22">
      <c r="A45" t="s">
        <v>387</v>
      </c>
      <c r="B45" t="s">
        <v>502</v>
      </c>
      <c r="C45">
        <f>(F45*'Points System'!$E$6)+(G45*'Points System'!$E$2)+(H45*'Points System'!$E$3)+(I45*'Points System'!$E$7)+(J45*'Points System'!$E$8)+(K45*'Points System'!$E$10)+(L45*'Points System'!$E$9)+(M45*'Points System'!$E$4)+(N45*'Points System'!$E$12)+(O45*'Points System'!$E$17)+(P45*'Points System'!$E$11)+(Q45*'Points System'!$E$22)+(R45*'Points System'!$E$13)+(S45*'Points System'!$E$14)</f>
        <v>221.88</v>
      </c>
      <c r="D45">
        <f t="shared" si="3"/>
        <v>0</v>
      </c>
      <c r="E45">
        <v>6</v>
      </c>
      <c r="F45">
        <v>63.29</v>
      </c>
      <c r="G45">
        <v>3.75</v>
      </c>
      <c r="H45">
        <v>4.1399999999999997</v>
      </c>
      <c r="I45">
        <v>60.38</v>
      </c>
      <c r="J45">
        <v>28.63</v>
      </c>
      <c r="K45">
        <v>53.43</v>
      </c>
      <c r="L45">
        <v>27.71</v>
      </c>
      <c r="M45">
        <v>16.670000000000002</v>
      </c>
      <c r="N45">
        <v>0</v>
      </c>
      <c r="O45">
        <v>0</v>
      </c>
      <c r="P45">
        <v>0</v>
      </c>
      <c r="Q45">
        <v>8.25</v>
      </c>
      <c r="R45">
        <v>0</v>
      </c>
      <c r="S45">
        <v>0</v>
      </c>
      <c r="T45" s="2">
        <f t="shared" si="4"/>
        <v>3.9404329277927004</v>
      </c>
      <c r="U45" s="3">
        <f t="shared" si="5"/>
        <v>1.2965713382840891</v>
      </c>
      <c r="V45">
        <f>VLOOKUP(A45,[1]FantasyPros_2016_Projections_RP!A$2:H$2000,8,FALSE)</f>
        <v>9</v>
      </c>
    </row>
    <row r="46" spans="1:22">
      <c r="A46" t="s">
        <v>494</v>
      </c>
      <c r="B46" t="s">
        <v>502</v>
      </c>
      <c r="C46">
        <f>(F46*'Points System'!$E$6)+(G46*'Points System'!$E$2)+(H46*'Points System'!$E$3)+(I46*'Points System'!$E$7)+(J46*'Points System'!$E$8)+(K46*'Points System'!$E$10)+(L46*'Points System'!$E$9)+(M46*'Points System'!$E$4)+(N46*'Points System'!$E$12)+(O46*'Points System'!$E$17)+(P46*'Points System'!$E$11)+(Q46*'Points System'!$E$22)+(R46*'Points System'!$E$13)+(S46*'Points System'!$E$14)</f>
        <v>307.89</v>
      </c>
      <c r="D46">
        <f t="shared" si="3"/>
        <v>0</v>
      </c>
      <c r="E46">
        <v>10</v>
      </c>
      <c r="F46">
        <v>65.3</v>
      </c>
      <c r="G46">
        <v>3.75</v>
      </c>
      <c r="H46">
        <v>2.86</v>
      </c>
      <c r="I46">
        <v>81.95</v>
      </c>
      <c r="J46">
        <v>24.73</v>
      </c>
      <c r="K46">
        <v>55.14</v>
      </c>
      <c r="L46">
        <v>22.89</v>
      </c>
      <c r="M46">
        <v>25.67</v>
      </c>
      <c r="N46">
        <v>0</v>
      </c>
      <c r="O46">
        <v>0</v>
      </c>
      <c r="P46">
        <v>0</v>
      </c>
      <c r="Q46">
        <v>7</v>
      </c>
      <c r="R46">
        <v>0</v>
      </c>
      <c r="S46">
        <v>0</v>
      </c>
      <c r="T46" s="2">
        <f t="shared" si="4"/>
        <v>3.1548238897396632</v>
      </c>
      <c r="U46" s="3">
        <f t="shared" si="5"/>
        <v>1.22312404287902</v>
      </c>
      <c r="V46">
        <f>VLOOKUP(A46,[1]FantasyPros_2016_Projections_RP!A$2:H$2000,8,FALSE)</f>
        <v>14</v>
      </c>
    </row>
    <row r="47" spans="1:22">
      <c r="A47" t="s">
        <v>465</v>
      </c>
      <c r="B47" t="s">
        <v>502</v>
      </c>
      <c r="C47">
        <f>(F47*'Points System'!$E$6)+(G47*'Points System'!$E$2)+(H47*'Points System'!$E$3)+(I47*'Points System'!$E$7)+(J47*'Points System'!$E$8)+(K47*'Points System'!$E$10)+(L47*'Points System'!$E$9)+(M47*'Points System'!$E$4)+(N47*'Points System'!$E$12)+(O47*'Points System'!$E$17)+(P47*'Points System'!$E$11)+(Q47*'Points System'!$E$22)+(R47*'Points System'!$E$13)+(S47*'Points System'!$E$14)</f>
        <v>260.95999999999998</v>
      </c>
      <c r="D47">
        <f t="shared" si="3"/>
        <v>0</v>
      </c>
      <c r="E47">
        <v>3.67</v>
      </c>
      <c r="F47">
        <v>68.41</v>
      </c>
      <c r="G47">
        <v>3</v>
      </c>
      <c r="H47">
        <v>3.63</v>
      </c>
      <c r="I47">
        <v>70.819999999999993</v>
      </c>
      <c r="J47">
        <v>17.239999999999998</v>
      </c>
      <c r="K47">
        <v>53</v>
      </c>
      <c r="L47">
        <v>21.7</v>
      </c>
      <c r="M47">
        <v>16</v>
      </c>
      <c r="N47">
        <v>0</v>
      </c>
      <c r="O47">
        <v>0</v>
      </c>
      <c r="P47">
        <v>0</v>
      </c>
      <c r="Q47">
        <v>7</v>
      </c>
      <c r="R47">
        <v>0</v>
      </c>
      <c r="S47">
        <v>0</v>
      </c>
      <c r="T47" s="2">
        <f t="shared" si="4"/>
        <v>2.8548457827802953</v>
      </c>
      <c r="U47" s="3">
        <f t="shared" si="5"/>
        <v>1.0267504750767431</v>
      </c>
      <c r="V47">
        <f>VLOOKUP(A47,[1]FantasyPros_2016_Projections_RP!A$2:H$2000,8,FALSE)</f>
        <v>14</v>
      </c>
    </row>
    <row r="48" spans="1:22">
      <c r="A48" t="s">
        <v>406</v>
      </c>
      <c r="B48" t="s">
        <v>502</v>
      </c>
      <c r="C48">
        <f>(F48*'Points System'!$E$6)+(G48*'Points System'!$E$2)+(H48*'Points System'!$E$3)+(I48*'Points System'!$E$7)+(J48*'Points System'!$E$8)+(K48*'Points System'!$E$10)+(L48*'Points System'!$E$9)+(M48*'Points System'!$E$4)+(N48*'Points System'!$E$12)+(O48*'Points System'!$E$17)+(P48*'Points System'!$E$11)+(Q48*'Points System'!$E$22)+(R48*'Points System'!$E$13)+(S48*'Points System'!$E$14)</f>
        <v>214.38</v>
      </c>
      <c r="D48">
        <f t="shared" si="3"/>
        <v>0</v>
      </c>
      <c r="E48">
        <v>3</v>
      </c>
      <c r="F48">
        <v>58.69</v>
      </c>
      <c r="G48">
        <v>2.75</v>
      </c>
      <c r="H48">
        <v>2.4300000000000002</v>
      </c>
      <c r="I48">
        <v>59.66</v>
      </c>
      <c r="J48">
        <v>17.22</v>
      </c>
      <c r="K48">
        <v>50.29</v>
      </c>
      <c r="L48">
        <v>21.29</v>
      </c>
      <c r="M48">
        <v>13.17</v>
      </c>
      <c r="N48">
        <v>0</v>
      </c>
      <c r="O48">
        <v>0</v>
      </c>
      <c r="P48">
        <v>0</v>
      </c>
      <c r="Q48">
        <v>5.75</v>
      </c>
      <c r="R48">
        <v>0</v>
      </c>
      <c r="S48">
        <v>0</v>
      </c>
      <c r="T48" s="2">
        <f t="shared" si="4"/>
        <v>3.2647810529902879</v>
      </c>
      <c r="U48" s="3">
        <f t="shared" si="5"/>
        <v>1.1502811381836768</v>
      </c>
      <c r="V48">
        <f>VLOOKUP(A48,[1]FantasyPros_2016_Projections_RP!A$2:H$2000,8,FALSE)</f>
        <v>15</v>
      </c>
    </row>
    <row r="49" spans="1:22">
      <c r="A49" t="s">
        <v>320</v>
      </c>
      <c r="B49" t="s">
        <v>502</v>
      </c>
      <c r="C49">
        <f>(F49*'Points System'!$E$6)+(G49*'Points System'!$E$2)+(H49*'Points System'!$E$3)+(I49*'Points System'!$E$7)+(J49*'Points System'!$E$8)+(K49*'Points System'!$E$10)+(L49*'Points System'!$E$9)+(M49*'Points System'!$E$4)+(N49*'Points System'!$E$12)+(O49*'Points System'!$E$17)+(P49*'Points System'!$E$11)+(Q49*'Points System'!$E$22)+(R49*'Points System'!$E$13)+(S49*'Points System'!$E$14)</f>
        <v>269.19000000000005</v>
      </c>
      <c r="D49">
        <f t="shared" si="3"/>
        <v>0</v>
      </c>
      <c r="E49">
        <v>2</v>
      </c>
      <c r="F49">
        <v>60.27</v>
      </c>
      <c r="G49">
        <v>3.63</v>
      </c>
      <c r="H49">
        <v>2.57</v>
      </c>
      <c r="I49">
        <v>90.54</v>
      </c>
      <c r="J49">
        <v>19.489999999999998</v>
      </c>
      <c r="K49">
        <v>39.57</v>
      </c>
      <c r="L49">
        <v>15.9</v>
      </c>
      <c r="M49">
        <v>13.5</v>
      </c>
      <c r="N49">
        <v>0</v>
      </c>
      <c r="O49">
        <v>0</v>
      </c>
      <c r="P49">
        <v>0</v>
      </c>
      <c r="Q49">
        <v>5.25</v>
      </c>
      <c r="R49">
        <v>0</v>
      </c>
      <c r="S49">
        <v>0</v>
      </c>
      <c r="T49" s="2">
        <f t="shared" si="4"/>
        <v>2.3743155798904927</v>
      </c>
      <c r="U49" s="3">
        <f t="shared" si="5"/>
        <v>0.97992367678778824</v>
      </c>
      <c r="V49">
        <f>VLOOKUP(A49,[1]FantasyPros_2016_Projections_RP!A$2:H$2000,8,FALSE)</f>
        <v>18</v>
      </c>
    </row>
    <row r="50" spans="1:22">
      <c r="A50" t="s">
        <v>360</v>
      </c>
      <c r="B50" t="s">
        <v>502</v>
      </c>
      <c r="C50">
        <f>(F50*'Points System'!$E$6)+(G50*'Points System'!$E$2)+(H50*'Points System'!$E$3)+(I50*'Points System'!$E$7)+(J50*'Points System'!$E$8)+(K50*'Points System'!$E$10)+(L50*'Points System'!$E$9)+(M50*'Points System'!$E$4)+(N50*'Points System'!$E$12)+(O50*'Points System'!$E$17)+(P50*'Points System'!$E$11)+(Q50*'Points System'!$E$22)+(R50*'Points System'!$E$13)+(S50*'Points System'!$E$14)</f>
        <v>271.93</v>
      </c>
      <c r="D50">
        <f t="shared" si="3"/>
        <v>0</v>
      </c>
      <c r="E50">
        <v>5</v>
      </c>
      <c r="F50">
        <v>73.72</v>
      </c>
      <c r="G50">
        <v>4.46</v>
      </c>
      <c r="H50">
        <v>2.23</v>
      </c>
      <c r="I50">
        <v>107.21</v>
      </c>
      <c r="J50">
        <v>28.75</v>
      </c>
      <c r="K50">
        <v>46.91</v>
      </c>
      <c r="L50">
        <v>18.38</v>
      </c>
      <c r="M50">
        <v>5.29</v>
      </c>
      <c r="N50">
        <v>0</v>
      </c>
      <c r="O50">
        <v>2.8</v>
      </c>
      <c r="P50">
        <v>0</v>
      </c>
      <c r="Q50">
        <v>6</v>
      </c>
      <c r="R50">
        <v>0</v>
      </c>
      <c r="S50">
        <v>0</v>
      </c>
      <c r="T50" s="2">
        <f t="shared" si="4"/>
        <v>2.2438958220292999</v>
      </c>
      <c r="U50" s="3">
        <f t="shared" si="5"/>
        <v>1.0263157894736841</v>
      </c>
      <c r="V50">
        <f>VLOOKUP(A50,[1]FantasyPros_2016_Projections_RP!A$2:H$2000,8,FALSE)</f>
        <v>21</v>
      </c>
    </row>
    <row r="51" spans="1:22">
      <c r="A51" t="s">
        <v>378</v>
      </c>
      <c r="B51" t="s">
        <v>502</v>
      </c>
      <c r="C51">
        <f>(F51*'Points System'!$E$6)+(G51*'Points System'!$E$2)+(H51*'Points System'!$E$3)+(I51*'Points System'!$E$7)+(J51*'Points System'!$E$8)+(K51*'Points System'!$E$10)+(L51*'Points System'!$E$9)+(M51*'Points System'!$E$4)+(N51*'Points System'!$E$12)+(O51*'Points System'!$E$17)+(P51*'Points System'!$E$11)+(Q51*'Points System'!$E$22)+(R51*'Points System'!$E$13)+(S51*'Points System'!$E$14)</f>
        <v>272.06000000000006</v>
      </c>
      <c r="D51">
        <f t="shared" si="3"/>
        <v>0</v>
      </c>
      <c r="E51">
        <v>1</v>
      </c>
      <c r="F51">
        <v>44.02</v>
      </c>
      <c r="G51">
        <v>2.4</v>
      </c>
      <c r="H51">
        <v>1.75</v>
      </c>
      <c r="I51">
        <v>54.67</v>
      </c>
      <c r="J51">
        <v>18.059999999999999</v>
      </c>
      <c r="K51">
        <v>33.33</v>
      </c>
      <c r="L51">
        <v>16.53</v>
      </c>
      <c r="M51">
        <v>30</v>
      </c>
      <c r="N51">
        <v>0</v>
      </c>
      <c r="O51">
        <v>0</v>
      </c>
      <c r="P51">
        <v>0</v>
      </c>
      <c r="Q51">
        <v>3.5</v>
      </c>
      <c r="R51">
        <v>0</v>
      </c>
      <c r="S51">
        <v>0</v>
      </c>
      <c r="T51" s="2">
        <f t="shared" si="4"/>
        <v>3.3796001817355745</v>
      </c>
      <c r="U51" s="3">
        <f t="shared" si="5"/>
        <v>1.167423898228078</v>
      </c>
      <c r="V51" t="e">
        <f>VLOOKUP(A51,[1]FantasyPros_2016_Projections_RP!A$2:H$2000,8,FALSE)</f>
        <v>#N/A</v>
      </c>
    </row>
    <row r="52" spans="1:22">
      <c r="A52" t="s">
        <v>420</v>
      </c>
      <c r="B52" t="s">
        <v>501</v>
      </c>
      <c r="C52">
        <f>(F52*'Points System'!$E$6)+(G52*'Points System'!$E$2)+(H52*'Points System'!$E$3)+(I52*'Points System'!$E$7)+(J52*'Points System'!$E$8)+(K52*'Points System'!$E$10)+(L52*'Points System'!$E$9)+(M52*'Points System'!$E$4)+(N52*'Points System'!$E$12)+(O52*'Points System'!$E$17)+(P52*'Points System'!$E$11)+(Q52*'Points System'!$E$22)+(R52*'Points System'!$E$13)+(S52*'Points System'!$E$14)</f>
        <v>422.09000000000003</v>
      </c>
      <c r="D52">
        <f t="shared" si="3"/>
        <v>18.351739130434783</v>
      </c>
      <c r="E52">
        <v>23</v>
      </c>
      <c r="F52">
        <v>136.44</v>
      </c>
      <c r="G52">
        <v>9.4700000000000006</v>
      </c>
      <c r="H52">
        <v>6.08</v>
      </c>
      <c r="I52">
        <v>155.80000000000001</v>
      </c>
      <c r="J52">
        <v>38.1</v>
      </c>
      <c r="K52">
        <v>110.47</v>
      </c>
      <c r="L52">
        <v>46.41</v>
      </c>
      <c r="M52">
        <v>7</v>
      </c>
      <c r="N52">
        <v>15.93</v>
      </c>
      <c r="O52">
        <v>4.9000000000000004</v>
      </c>
      <c r="P52">
        <v>0</v>
      </c>
      <c r="Q52">
        <v>9.57</v>
      </c>
      <c r="R52">
        <v>1</v>
      </c>
      <c r="S52">
        <v>0</v>
      </c>
      <c r="T52" s="2">
        <f t="shared" si="4"/>
        <v>3.0613456464379944</v>
      </c>
      <c r="U52" s="3">
        <f t="shared" si="5"/>
        <v>1.0889035473468192</v>
      </c>
      <c r="V52" t="e">
        <f>VLOOKUP(A52,[1]FantasyPros_2016_Projections_RP!A$2:H$2000,8,FALSE)</f>
        <v>#N/A</v>
      </c>
    </row>
    <row r="53" spans="1:22">
      <c r="A53" t="s">
        <v>439</v>
      </c>
      <c r="B53" t="s">
        <v>501</v>
      </c>
      <c r="C53">
        <f>(F53*'Points System'!$E$6)+(G53*'Points System'!$E$2)+(H53*'Points System'!$E$3)+(I53*'Points System'!$E$7)+(J53*'Points System'!$E$8)+(K53*'Points System'!$E$10)+(L53*'Points System'!$E$9)+(M53*'Points System'!$E$4)+(N53*'Points System'!$E$12)+(O53*'Points System'!$E$17)+(P53*'Points System'!$E$11)+(Q53*'Points System'!$E$22)+(R53*'Points System'!$E$13)+(S53*'Points System'!$E$14)</f>
        <v>336.41</v>
      </c>
      <c r="D53">
        <f t="shared" si="3"/>
        <v>14.16463157894737</v>
      </c>
      <c r="E53">
        <v>23.75</v>
      </c>
      <c r="F53">
        <v>140.16999999999999</v>
      </c>
      <c r="G53">
        <v>10.25</v>
      </c>
      <c r="H53">
        <v>7.08</v>
      </c>
      <c r="I53">
        <v>122.2</v>
      </c>
      <c r="J53">
        <v>36.47</v>
      </c>
      <c r="K53">
        <v>131.88</v>
      </c>
      <c r="L53">
        <v>58.8</v>
      </c>
      <c r="M53">
        <v>1</v>
      </c>
      <c r="N53">
        <v>16.329999999999998</v>
      </c>
      <c r="O53">
        <v>5.8</v>
      </c>
      <c r="P53">
        <v>0</v>
      </c>
      <c r="Q53">
        <v>11.17</v>
      </c>
      <c r="R53">
        <v>1</v>
      </c>
      <c r="S53">
        <v>1</v>
      </c>
      <c r="T53" s="2">
        <f t="shared" si="4"/>
        <v>3.7754155668117284</v>
      </c>
      <c r="U53" s="3">
        <f t="shared" si="5"/>
        <v>1.2010415923521438</v>
      </c>
      <c r="V53" t="e">
        <f>VLOOKUP(A53,[1]FantasyPros_2016_Projections_RP!A$2:H$2000,8,FALSE)</f>
        <v>#N/A</v>
      </c>
    </row>
    <row r="54" spans="1:22">
      <c r="A54" t="s">
        <v>364</v>
      </c>
      <c r="B54" t="s">
        <v>501</v>
      </c>
      <c r="C54">
        <f>(F54*'Points System'!$E$6)+(G54*'Points System'!$E$2)+(H54*'Points System'!$E$3)+(I54*'Points System'!$E$7)+(J54*'Points System'!$E$8)+(K54*'Points System'!$E$10)+(L54*'Points System'!$E$9)+(M54*'Points System'!$E$4)+(N54*'Points System'!$E$12)+(O54*'Points System'!$E$17)+(P54*'Points System'!$E$11)+(Q54*'Points System'!$E$22)+(R54*'Points System'!$E$13)+(S54*'Points System'!$E$14)</f>
        <v>328.24</v>
      </c>
      <c r="D54">
        <f t="shared" si="3"/>
        <v>14.428131868131869</v>
      </c>
      <c r="E54">
        <v>22.75</v>
      </c>
      <c r="F54">
        <v>131.08000000000001</v>
      </c>
      <c r="G54">
        <v>8.3000000000000007</v>
      </c>
      <c r="H54">
        <v>7.07</v>
      </c>
      <c r="I54">
        <v>131.07</v>
      </c>
      <c r="J54">
        <v>39.340000000000003</v>
      </c>
      <c r="K54">
        <v>116.41</v>
      </c>
      <c r="L54">
        <v>51.47</v>
      </c>
      <c r="M54">
        <v>1</v>
      </c>
      <c r="N54">
        <v>12.97</v>
      </c>
      <c r="O54">
        <v>4.0999999999999996</v>
      </c>
      <c r="P54">
        <v>0</v>
      </c>
      <c r="Q54">
        <v>14.83</v>
      </c>
      <c r="R54">
        <v>1</v>
      </c>
      <c r="S54">
        <v>0</v>
      </c>
      <c r="T54" s="2">
        <f t="shared" si="4"/>
        <v>3.5339487335978026</v>
      </c>
      <c r="U54" s="3">
        <f t="shared" si="5"/>
        <v>1.1882056759231003</v>
      </c>
      <c r="V54" t="e">
        <f>VLOOKUP(A54,[1]FantasyPros_2016_Projections_RP!A$2:H$2000,8,FALSE)</f>
        <v>#N/A</v>
      </c>
    </row>
    <row r="55" spans="1:22">
      <c r="A55" t="s">
        <v>402</v>
      </c>
      <c r="B55" t="s">
        <v>501</v>
      </c>
      <c r="C55">
        <f>(F55*'Points System'!$E$6)+(G55*'Points System'!$E$2)+(H55*'Points System'!$E$3)+(I55*'Points System'!$E$7)+(J55*'Points System'!$E$8)+(K55*'Points System'!$E$10)+(L55*'Points System'!$E$9)+(M55*'Points System'!$E$4)+(N55*'Points System'!$E$12)+(O55*'Points System'!$E$17)+(P55*'Points System'!$E$11)+(Q55*'Points System'!$E$22)+(R55*'Points System'!$E$13)+(S55*'Points System'!$E$14)</f>
        <v>295.77999999999997</v>
      </c>
      <c r="D55">
        <f t="shared" si="3"/>
        <v>13.518281535648994</v>
      </c>
      <c r="E55">
        <v>21.88</v>
      </c>
      <c r="F55">
        <v>139.53</v>
      </c>
      <c r="G55">
        <v>8.18</v>
      </c>
      <c r="H55">
        <v>8.7200000000000006</v>
      </c>
      <c r="I55">
        <v>124.41</v>
      </c>
      <c r="J55">
        <v>43.71</v>
      </c>
      <c r="K55">
        <v>139.88999999999999</v>
      </c>
      <c r="L55">
        <v>65.92</v>
      </c>
      <c r="M55">
        <v>1</v>
      </c>
      <c r="N55">
        <v>10.6</v>
      </c>
      <c r="O55">
        <v>3.7</v>
      </c>
      <c r="P55">
        <v>0</v>
      </c>
      <c r="Q55">
        <v>18.670000000000002</v>
      </c>
      <c r="R55">
        <v>1</v>
      </c>
      <c r="S55">
        <v>0</v>
      </c>
      <c r="T55" s="2">
        <f t="shared" si="4"/>
        <v>4.2519888196086857</v>
      </c>
      <c r="U55" s="3">
        <f t="shared" si="5"/>
        <v>1.3158460546119113</v>
      </c>
      <c r="V55" t="e">
        <f>VLOOKUP(A55,[1]FantasyPros_2016_Projections_RP!A$2:H$2000,8,FALSE)</f>
        <v>#N/A</v>
      </c>
    </row>
    <row r="56" spans="1:22">
      <c r="A56" t="s">
        <v>317</v>
      </c>
      <c r="B56" t="s">
        <v>503</v>
      </c>
      <c r="C56">
        <f>(F56*'Points System'!$E$6)+(G56*'Points System'!$E$2)+(H56*'Points System'!$E$3)+(I56*'Points System'!$E$7)+(J56*'Points System'!$E$8)+(K56*'Points System'!$E$10)+(L56*'Points System'!$E$9)+(M56*'Points System'!$E$4)+(N56*'Points System'!$E$12)+(O56*'Points System'!$E$17)+(P56*'Points System'!$E$11)+(Q56*'Points System'!$E$22)+(R56*'Points System'!$E$13)+(S56*'Points System'!$E$14)</f>
        <v>271.31</v>
      </c>
      <c r="D56">
        <f t="shared" si="3"/>
        <v>10.639607843137256</v>
      </c>
      <c r="E56">
        <v>25.5</v>
      </c>
      <c r="F56">
        <v>150.69</v>
      </c>
      <c r="G56">
        <v>8.89</v>
      </c>
      <c r="H56">
        <v>9.61</v>
      </c>
      <c r="I56">
        <v>97.67</v>
      </c>
      <c r="J56">
        <v>49.89</v>
      </c>
      <c r="K56">
        <v>157.19999999999999</v>
      </c>
      <c r="L56">
        <v>72.739999999999995</v>
      </c>
      <c r="M56">
        <v>1</v>
      </c>
      <c r="N56">
        <v>9.1999999999999993</v>
      </c>
      <c r="O56">
        <v>3.7</v>
      </c>
      <c r="P56">
        <v>0</v>
      </c>
      <c r="Q56">
        <v>17.399999999999999</v>
      </c>
      <c r="R56">
        <v>1</v>
      </c>
      <c r="S56">
        <v>1</v>
      </c>
      <c r="T56" s="2">
        <f t="shared" si="4"/>
        <v>4.3444156878359541</v>
      </c>
      <c r="U56" s="3">
        <f t="shared" si="5"/>
        <v>1.3742783197292454</v>
      </c>
      <c r="V56" t="e">
        <f>VLOOKUP(A56,[1]FantasyPros_2016_Projections_RP!A$2:H$2000,8,FALSE)</f>
        <v>#N/A</v>
      </c>
    </row>
    <row r="57" spans="1:22">
      <c r="A57" t="s">
        <v>433</v>
      </c>
      <c r="B57" t="s">
        <v>501</v>
      </c>
      <c r="C57">
        <f>(F57*'Points System'!$E$6)+(G57*'Points System'!$E$2)+(H57*'Points System'!$E$3)+(I57*'Points System'!$E$7)+(J57*'Points System'!$E$8)+(K57*'Points System'!$E$10)+(L57*'Points System'!$E$9)+(M57*'Points System'!$E$4)+(N57*'Points System'!$E$12)+(O57*'Points System'!$E$17)+(P57*'Points System'!$E$11)+(Q57*'Points System'!$E$22)+(R57*'Points System'!$E$13)+(S57*'Points System'!$E$14)</f>
        <v>272.04000000000008</v>
      </c>
      <c r="D57">
        <f t="shared" si="3"/>
        <v>11.741044454035393</v>
      </c>
      <c r="E57">
        <v>23.17</v>
      </c>
      <c r="F57">
        <v>150.19999999999999</v>
      </c>
      <c r="G57">
        <v>7.86</v>
      </c>
      <c r="H57">
        <v>9.83</v>
      </c>
      <c r="I57">
        <v>100.6</v>
      </c>
      <c r="J57">
        <v>38.07</v>
      </c>
      <c r="K57">
        <v>162.33000000000001</v>
      </c>
      <c r="L57">
        <v>73.91</v>
      </c>
      <c r="M57">
        <v>1</v>
      </c>
      <c r="N57">
        <v>11.5</v>
      </c>
      <c r="O57">
        <v>0</v>
      </c>
      <c r="P57">
        <v>0</v>
      </c>
      <c r="Q57">
        <v>19.75</v>
      </c>
      <c r="R57">
        <v>1</v>
      </c>
      <c r="S57">
        <v>1</v>
      </c>
      <c r="T57" s="2">
        <f t="shared" si="4"/>
        <v>4.4286950732356853</v>
      </c>
      <c r="U57" s="3">
        <f t="shared" si="5"/>
        <v>1.3342210386151798</v>
      </c>
      <c r="V57" t="e">
        <f>VLOOKUP(A57,[1]FantasyPros_2016_Projections_RP!A$2:H$2000,8,FALSE)</f>
        <v>#N/A</v>
      </c>
    </row>
    <row r="58" spans="1:22">
      <c r="A58" t="s">
        <v>328</v>
      </c>
      <c r="B58" t="s">
        <v>501</v>
      </c>
      <c r="C58">
        <f>(F58*'Points System'!$E$6)+(G58*'Points System'!$E$2)+(H58*'Points System'!$E$3)+(I58*'Points System'!$E$7)+(J58*'Points System'!$E$8)+(K58*'Points System'!$E$10)+(L58*'Points System'!$E$9)+(M58*'Points System'!$E$4)+(N58*'Points System'!$E$12)+(O58*'Points System'!$E$17)+(P58*'Points System'!$E$11)+(Q58*'Points System'!$E$22)+(R58*'Points System'!$E$13)+(S58*'Points System'!$E$14)</f>
        <v>285.88</v>
      </c>
      <c r="D58">
        <f t="shared" si="3"/>
        <v>11.971524288107203</v>
      </c>
      <c r="E58">
        <v>23.88</v>
      </c>
      <c r="F58">
        <v>143.79</v>
      </c>
      <c r="G58">
        <v>7.89</v>
      </c>
      <c r="H58">
        <v>7.63</v>
      </c>
      <c r="I58">
        <v>97.31</v>
      </c>
      <c r="J58">
        <v>39.299999999999997</v>
      </c>
      <c r="K58">
        <v>150.63</v>
      </c>
      <c r="L58">
        <v>59.17</v>
      </c>
      <c r="M58">
        <v>1</v>
      </c>
      <c r="N58">
        <v>12.5</v>
      </c>
      <c r="O58">
        <v>0</v>
      </c>
      <c r="P58">
        <v>0</v>
      </c>
      <c r="Q58">
        <v>13</v>
      </c>
      <c r="R58">
        <v>1</v>
      </c>
      <c r="S58">
        <v>0</v>
      </c>
      <c r="T58" s="2">
        <f t="shared" si="4"/>
        <v>3.7035259753807637</v>
      </c>
      <c r="U58" s="3">
        <f t="shared" si="5"/>
        <v>1.3208846234091385</v>
      </c>
      <c r="V58" t="e">
        <f>VLOOKUP(A58,[1]FantasyPros_2016_Projections_RP!A$2:H$2000,8,FALSE)</f>
        <v>#N/A</v>
      </c>
    </row>
    <row r="59" spans="1:22">
      <c r="A59" t="s">
        <v>345</v>
      </c>
      <c r="B59" t="s">
        <v>501</v>
      </c>
      <c r="C59">
        <f>(F59*'Points System'!$E$6)+(G59*'Points System'!$E$2)+(H59*'Points System'!$E$3)+(I59*'Points System'!$E$7)+(J59*'Points System'!$E$8)+(K59*'Points System'!$E$10)+(L59*'Points System'!$E$9)+(M59*'Points System'!$E$4)+(N59*'Points System'!$E$12)+(O59*'Points System'!$E$17)+(P59*'Points System'!$E$11)+(Q59*'Points System'!$E$22)+(R59*'Points System'!$E$13)+(S59*'Points System'!$E$14)</f>
        <v>703.80000000000018</v>
      </c>
      <c r="D59">
        <f t="shared" si="3"/>
        <v>22.076537013801762</v>
      </c>
      <c r="E59">
        <v>31.88</v>
      </c>
      <c r="F59">
        <v>218.32</v>
      </c>
      <c r="G59">
        <v>16.78</v>
      </c>
      <c r="H59">
        <v>6.93</v>
      </c>
      <c r="I59">
        <v>261.76</v>
      </c>
      <c r="J59">
        <v>45.06</v>
      </c>
      <c r="K59">
        <v>160.81</v>
      </c>
      <c r="L59">
        <v>56.3</v>
      </c>
      <c r="M59">
        <v>0</v>
      </c>
      <c r="N59">
        <v>25.27</v>
      </c>
      <c r="O59">
        <v>5.0999999999999996</v>
      </c>
      <c r="P59">
        <v>0</v>
      </c>
      <c r="Q59">
        <v>14.67</v>
      </c>
      <c r="R59">
        <v>3</v>
      </c>
      <c r="S59">
        <v>2.5</v>
      </c>
      <c r="T59" s="2">
        <f t="shared" si="4"/>
        <v>2.3209050934408206</v>
      </c>
      <c r="U59" s="3">
        <f t="shared" si="5"/>
        <v>0.94297361670941737</v>
      </c>
      <c r="V59" t="e">
        <f>VLOOKUP(A59,[1]FantasyPros_2016_Projections_RP!A$2:H$2000,8,FALSE)</f>
        <v>#N/A</v>
      </c>
    </row>
    <row r="60" spans="1:22">
      <c r="A60" t="s">
        <v>449</v>
      </c>
      <c r="B60" t="s">
        <v>501</v>
      </c>
      <c r="C60">
        <f>(F60*'Points System'!$E$6)+(G60*'Points System'!$E$2)+(H60*'Points System'!$E$3)+(I60*'Points System'!$E$7)+(J60*'Points System'!$E$8)+(K60*'Points System'!$E$10)+(L60*'Points System'!$E$9)+(M60*'Points System'!$E$4)+(N60*'Points System'!$E$12)+(O60*'Points System'!$E$17)+(P60*'Points System'!$E$11)+(Q60*'Points System'!$E$22)+(R60*'Points System'!$E$13)+(S60*'Points System'!$E$14)</f>
        <v>631.69999999999982</v>
      </c>
      <c r="D60">
        <f t="shared" si="3"/>
        <v>19.587596899224799</v>
      </c>
      <c r="E60">
        <v>32.25</v>
      </c>
      <c r="F60">
        <v>212.54</v>
      </c>
      <c r="G60">
        <v>15.31</v>
      </c>
      <c r="H60">
        <v>8.52</v>
      </c>
      <c r="I60">
        <v>247.97</v>
      </c>
      <c r="J60">
        <v>48.07</v>
      </c>
      <c r="K60">
        <v>171.33</v>
      </c>
      <c r="L60">
        <v>68.44</v>
      </c>
      <c r="M60">
        <v>0</v>
      </c>
      <c r="N60">
        <v>22.2</v>
      </c>
      <c r="O60">
        <v>5.9</v>
      </c>
      <c r="P60">
        <v>0</v>
      </c>
      <c r="Q60">
        <v>20.170000000000002</v>
      </c>
      <c r="R60">
        <v>2</v>
      </c>
      <c r="S60">
        <v>1.5</v>
      </c>
      <c r="T60" s="2">
        <f t="shared" si="4"/>
        <v>2.8980897713371605</v>
      </c>
      <c r="U60" s="3">
        <f t="shared" si="5"/>
        <v>1.0322762774066059</v>
      </c>
      <c r="V60" t="e">
        <f>VLOOKUP(A60,[1]FantasyPros_2016_Projections_RP!A$2:H$2000,8,FALSE)</f>
        <v>#N/A</v>
      </c>
    </row>
    <row r="61" spans="1:22">
      <c r="A61" t="s">
        <v>341</v>
      </c>
      <c r="B61" t="s">
        <v>501</v>
      </c>
      <c r="C61">
        <f>(F61*'Points System'!$E$6)+(G61*'Points System'!$E$2)+(H61*'Points System'!$E$3)+(I61*'Points System'!$E$7)+(J61*'Points System'!$E$8)+(K61*'Points System'!$E$10)+(L61*'Points System'!$E$9)+(M61*'Points System'!$E$4)+(N61*'Points System'!$E$12)+(O61*'Points System'!$E$17)+(P61*'Points System'!$E$11)+(Q61*'Points System'!$E$22)+(R61*'Points System'!$E$13)+(S61*'Points System'!$E$14)</f>
        <v>602.65000000000009</v>
      </c>
      <c r="D61">
        <f t="shared" si="3"/>
        <v>19.67515507672217</v>
      </c>
      <c r="E61">
        <v>30.63</v>
      </c>
      <c r="F61">
        <v>203.36</v>
      </c>
      <c r="G61">
        <v>13.85</v>
      </c>
      <c r="H61">
        <v>8.8699999999999992</v>
      </c>
      <c r="I61">
        <v>245.86</v>
      </c>
      <c r="J61">
        <v>44.6</v>
      </c>
      <c r="K61">
        <v>166.04</v>
      </c>
      <c r="L61">
        <v>67.55</v>
      </c>
      <c r="M61">
        <v>0</v>
      </c>
      <c r="N61">
        <v>21.6</v>
      </c>
      <c r="O61">
        <v>10.3</v>
      </c>
      <c r="P61">
        <v>0</v>
      </c>
      <c r="Q61">
        <v>20.329999999999998</v>
      </c>
      <c r="R61">
        <v>1.5</v>
      </c>
      <c r="S61">
        <v>0</v>
      </c>
      <c r="T61" s="2">
        <f t="shared" si="4"/>
        <v>2.9895259638080245</v>
      </c>
      <c r="U61" s="3">
        <f t="shared" si="5"/>
        <v>1.0357985837922894</v>
      </c>
      <c r="V61" t="e">
        <f>VLOOKUP(A61,[1]FantasyPros_2016_Projections_RP!A$2:H$2000,8,FALSE)</f>
        <v>#N/A</v>
      </c>
    </row>
    <row r="62" spans="1:22">
      <c r="A62" t="s">
        <v>437</v>
      </c>
      <c r="B62" t="s">
        <v>501</v>
      </c>
      <c r="C62">
        <f>(F62*'Points System'!$E$6)+(G62*'Points System'!$E$2)+(H62*'Points System'!$E$3)+(I62*'Points System'!$E$7)+(J62*'Points System'!$E$8)+(K62*'Points System'!$E$10)+(L62*'Points System'!$E$9)+(M62*'Points System'!$E$4)+(N62*'Points System'!$E$12)+(O62*'Points System'!$E$17)+(P62*'Points System'!$E$11)+(Q62*'Points System'!$E$22)+(R62*'Points System'!$E$13)+(S62*'Points System'!$E$14)</f>
        <v>586.53</v>
      </c>
      <c r="D62">
        <f t="shared" si="3"/>
        <v>18.254901960784313</v>
      </c>
      <c r="E62">
        <v>32.130000000000003</v>
      </c>
      <c r="F62">
        <v>210.26</v>
      </c>
      <c r="G62">
        <v>15.4</v>
      </c>
      <c r="H62">
        <v>9.51</v>
      </c>
      <c r="I62">
        <v>218.94</v>
      </c>
      <c r="J62">
        <v>46.71</v>
      </c>
      <c r="K62">
        <v>176.84</v>
      </c>
      <c r="L62">
        <v>69.09</v>
      </c>
      <c r="M62">
        <v>0</v>
      </c>
      <c r="N62">
        <v>21.77</v>
      </c>
      <c r="O62">
        <v>6.7</v>
      </c>
      <c r="P62">
        <v>0</v>
      </c>
      <c r="Q62">
        <v>19.5</v>
      </c>
      <c r="R62">
        <v>2.5</v>
      </c>
      <c r="S62">
        <v>1.5</v>
      </c>
      <c r="T62" s="2">
        <f t="shared" si="4"/>
        <v>2.9573385332445548</v>
      </c>
      <c r="U62" s="3">
        <f t="shared" si="5"/>
        <v>1.0632074574336536</v>
      </c>
      <c r="V62" t="e">
        <f>VLOOKUP(A62,[1]FantasyPros_2016_Projections_RP!A$2:H$2000,8,FALSE)</f>
        <v>#N/A</v>
      </c>
    </row>
    <row r="63" spans="1:22">
      <c r="A63" t="s">
        <v>358</v>
      </c>
      <c r="B63" t="s">
        <v>501</v>
      </c>
      <c r="C63">
        <f>(F63*'Points System'!$E$6)+(G63*'Points System'!$E$2)+(H63*'Points System'!$E$3)+(I63*'Points System'!$E$7)+(J63*'Points System'!$E$8)+(K63*'Points System'!$E$10)+(L63*'Points System'!$E$9)+(M63*'Points System'!$E$4)+(N63*'Points System'!$E$12)+(O63*'Points System'!$E$17)+(P63*'Points System'!$E$11)+(Q63*'Points System'!$E$22)+(R63*'Points System'!$E$13)+(S63*'Points System'!$E$14)</f>
        <v>580.55999999999995</v>
      </c>
      <c r="D63">
        <f t="shared" si="3"/>
        <v>18.50095602294455</v>
      </c>
      <c r="E63">
        <v>31.38</v>
      </c>
      <c r="F63">
        <v>212.18</v>
      </c>
      <c r="G63">
        <v>14.95</v>
      </c>
      <c r="H63">
        <v>8.24</v>
      </c>
      <c r="I63">
        <v>217.65</v>
      </c>
      <c r="J63">
        <v>42.25</v>
      </c>
      <c r="K63">
        <v>191.63</v>
      </c>
      <c r="L63">
        <v>73.3</v>
      </c>
      <c r="M63">
        <v>0</v>
      </c>
      <c r="N63">
        <v>21.37</v>
      </c>
      <c r="O63">
        <v>5.0999999999999996</v>
      </c>
      <c r="P63">
        <v>0</v>
      </c>
      <c r="Q63">
        <v>19.829999999999998</v>
      </c>
      <c r="R63">
        <v>2.25</v>
      </c>
      <c r="S63">
        <v>1</v>
      </c>
      <c r="T63" s="2">
        <f t="shared" si="4"/>
        <v>3.1091526062776884</v>
      </c>
      <c r="U63" s="3">
        <f t="shared" si="5"/>
        <v>1.1022716561410122</v>
      </c>
      <c r="V63" t="e">
        <f>VLOOKUP(A63,[1]FantasyPros_2016_Projections_RP!A$2:H$2000,8,FALSE)</f>
        <v>#N/A</v>
      </c>
    </row>
    <row r="64" spans="1:22">
      <c r="A64" t="s">
        <v>350</v>
      </c>
      <c r="B64" t="s">
        <v>501</v>
      </c>
      <c r="C64">
        <f>(F64*'Points System'!$E$6)+(G64*'Points System'!$E$2)+(H64*'Points System'!$E$3)+(I64*'Points System'!$E$7)+(J64*'Points System'!$E$8)+(K64*'Points System'!$E$10)+(L64*'Points System'!$E$9)+(M64*'Points System'!$E$4)+(N64*'Points System'!$E$12)+(O64*'Points System'!$E$17)+(P64*'Points System'!$E$11)+(Q64*'Points System'!$E$22)+(R64*'Points System'!$E$13)+(S64*'Points System'!$E$14)</f>
        <v>563.92999999999995</v>
      </c>
      <c r="D64">
        <f t="shared" si="3"/>
        <v>17.902539682539683</v>
      </c>
      <c r="E64">
        <v>31.5</v>
      </c>
      <c r="F64">
        <v>208.72</v>
      </c>
      <c r="G64">
        <v>13.4</v>
      </c>
      <c r="H64">
        <v>10.11</v>
      </c>
      <c r="I64">
        <v>225.52</v>
      </c>
      <c r="J64">
        <v>45.83</v>
      </c>
      <c r="K64">
        <v>183.86</v>
      </c>
      <c r="L64">
        <v>74.510000000000005</v>
      </c>
      <c r="M64">
        <v>0</v>
      </c>
      <c r="N64">
        <v>19.97</v>
      </c>
      <c r="O64">
        <v>7.6</v>
      </c>
      <c r="P64">
        <v>0</v>
      </c>
      <c r="Q64">
        <v>19.329999999999998</v>
      </c>
      <c r="R64">
        <v>2.25</v>
      </c>
      <c r="S64">
        <v>0</v>
      </c>
      <c r="T64" s="2">
        <f t="shared" si="4"/>
        <v>3.2128689152932162</v>
      </c>
      <c r="U64" s="3">
        <f t="shared" si="5"/>
        <v>1.1004695285550019</v>
      </c>
      <c r="V64" t="e">
        <f>VLOOKUP(A64,[1]FantasyPros_2016_Projections_RP!A$2:H$2000,8,FALSE)</f>
        <v>#N/A</v>
      </c>
    </row>
    <row r="65" spans="1:22">
      <c r="A65" t="s">
        <v>390</v>
      </c>
      <c r="B65" t="s">
        <v>501</v>
      </c>
      <c r="C65">
        <f>(F65*'Points System'!$E$6)+(G65*'Points System'!$E$2)+(H65*'Points System'!$E$3)+(I65*'Points System'!$E$7)+(J65*'Points System'!$E$8)+(K65*'Points System'!$E$10)+(L65*'Points System'!$E$9)+(M65*'Points System'!$E$4)+(N65*'Points System'!$E$12)+(O65*'Points System'!$E$17)+(P65*'Points System'!$E$11)+(Q65*'Points System'!$E$22)+(R65*'Points System'!$E$13)+(S65*'Points System'!$E$14)</f>
        <v>580.99</v>
      </c>
      <c r="D65">
        <f t="shared" si="3"/>
        <v>18.08247743541861</v>
      </c>
      <c r="E65">
        <v>32.130000000000003</v>
      </c>
      <c r="F65">
        <v>202.17</v>
      </c>
      <c r="G65">
        <v>15.46</v>
      </c>
      <c r="H65">
        <v>7.71</v>
      </c>
      <c r="I65">
        <v>210.77</v>
      </c>
      <c r="J65">
        <v>54.05</v>
      </c>
      <c r="K65">
        <v>157.52000000000001</v>
      </c>
      <c r="L65">
        <v>63.47</v>
      </c>
      <c r="M65">
        <v>0</v>
      </c>
      <c r="N65">
        <v>22.43</v>
      </c>
      <c r="O65">
        <v>6.5</v>
      </c>
      <c r="P65">
        <v>0</v>
      </c>
      <c r="Q65">
        <v>13.33</v>
      </c>
      <c r="R65">
        <v>2.25</v>
      </c>
      <c r="S65">
        <v>2</v>
      </c>
      <c r="T65" s="2">
        <f t="shared" si="4"/>
        <v>2.8254933966463871</v>
      </c>
      <c r="U65" s="3">
        <f t="shared" si="5"/>
        <v>1.0464955235692734</v>
      </c>
      <c r="V65" t="e">
        <f>VLOOKUP(A65,[1]FantasyPros_2016_Projections_RP!A$2:H$2000,8,FALSE)</f>
        <v>#N/A</v>
      </c>
    </row>
    <row r="66" spans="1:22">
      <c r="A66" t="s">
        <v>474</v>
      </c>
      <c r="B66" t="s">
        <v>501</v>
      </c>
      <c r="C66">
        <f>(F66*'Points System'!$E$6)+(G66*'Points System'!$E$2)+(H66*'Points System'!$E$3)+(I66*'Points System'!$E$7)+(J66*'Points System'!$E$8)+(K66*'Points System'!$E$10)+(L66*'Points System'!$E$9)+(M66*'Points System'!$E$4)+(N66*'Points System'!$E$12)+(O66*'Points System'!$E$17)+(P66*'Points System'!$E$11)+(Q66*'Points System'!$E$22)+(R66*'Points System'!$E$13)+(S66*'Points System'!$E$14)</f>
        <v>547.95999999999992</v>
      </c>
      <c r="D66">
        <f t="shared" ref="D66:D97" si="6">IF(E66&gt;14,C66/E66,0)</f>
        <v>18.733675213675212</v>
      </c>
      <c r="E66">
        <v>29.25</v>
      </c>
      <c r="F66">
        <v>188.37</v>
      </c>
      <c r="G66">
        <v>15.86</v>
      </c>
      <c r="H66">
        <v>8.4700000000000006</v>
      </c>
      <c r="I66">
        <v>212.03</v>
      </c>
      <c r="J66">
        <v>50.58</v>
      </c>
      <c r="K66">
        <v>150.69999999999999</v>
      </c>
      <c r="L66">
        <v>64.849999999999994</v>
      </c>
      <c r="M66">
        <v>0</v>
      </c>
      <c r="N66">
        <v>18.43</v>
      </c>
      <c r="O66">
        <v>5.2</v>
      </c>
      <c r="P66">
        <v>0</v>
      </c>
      <c r="Q66">
        <v>15.83</v>
      </c>
      <c r="R66">
        <v>1</v>
      </c>
      <c r="S66">
        <v>0</v>
      </c>
      <c r="T66" s="2">
        <f t="shared" ref="T66:T97" si="7">(L66*9)/F66</f>
        <v>3.0984233158146202</v>
      </c>
      <c r="U66" s="3">
        <f t="shared" ref="U66:U97" si="8">(J66+K66)/F66</f>
        <v>1.0685353294048945</v>
      </c>
      <c r="V66" t="e">
        <f>VLOOKUP(A66,[1]FantasyPros_2016_Projections_RP!A$2:H$2000,8,FALSE)</f>
        <v>#N/A</v>
      </c>
    </row>
    <row r="67" spans="1:22">
      <c r="A67" t="s">
        <v>370</v>
      </c>
      <c r="B67" t="s">
        <v>501</v>
      </c>
      <c r="C67">
        <f>(F67*'Points System'!$E$6)+(G67*'Points System'!$E$2)+(H67*'Points System'!$E$3)+(I67*'Points System'!$E$7)+(J67*'Points System'!$E$8)+(K67*'Points System'!$E$10)+(L67*'Points System'!$E$9)+(M67*'Points System'!$E$4)+(N67*'Points System'!$E$12)+(O67*'Points System'!$E$17)+(P67*'Points System'!$E$11)+(Q67*'Points System'!$E$22)+(R67*'Points System'!$E$13)+(S67*'Points System'!$E$14)</f>
        <v>533.68000000000018</v>
      </c>
      <c r="D67">
        <f t="shared" si="6"/>
        <v>16.872589313942466</v>
      </c>
      <c r="E67">
        <v>31.63</v>
      </c>
      <c r="F67">
        <v>202.78</v>
      </c>
      <c r="G67">
        <v>14.17</v>
      </c>
      <c r="H67">
        <v>9.2200000000000006</v>
      </c>
      <c r="I67">
        <v>200.33</v>
      </c>
      <c r="J67">
        <v>51.56</v>
      </c>
      <c r="K67">
        <v>175.76</v>
      </c>
      <c r="L67">
        <v>72.42</v>
      </c>
      <c r="M67">
        <v>0</v>
      </c>
      <c r="N67">
        <v>20.13</v>
      </c>
      <c r="O67">
        <v>6.3</v>
      </c>
      <c r="P67">
        <v>0</v>
      </c>
      <c r="Q67">
        <v>18</v>
      </c>
      <c r="R67">
        <v>1</v>
      </c>
      <c r="S67">
        <v>1</v>
      </c>
      <c r="T67" s="2">
        <f t="shared" si="7"/>
        <v>3.2142223098924942</v>
      </c>
      <c r="U67" s="3">
        <f t="shared" si="8"/>
        <v>1.1210178518591576</v>
      </c>
      <c r="V67" t="e">
        <f>VLOOKUP(A67,[1]FantasyPros_2016_Projections_RP!A$2:H$2000,8,FALSE)</f>
        <v>#N/A</v>
      </c>
    </row>
    <row r="68" spans="1:22">
      <c r="A68" t="s">
        <v>352</v>
      </c>
      <c r="B68" t="s">
        <v>501</v>
      </c>
      <c r="C68">
        <f>(F68*'Points System'!$E$6)+(G68*'Points System'!$E$2)+(H68*'Points System'!$E$3)+(I68*'Points System'!$E$7)+(J68*'Points System'!$E$8)+(K68*'Points System'!$E$10)+(L68*'Points System'!$E$9)+(M68*'Points System'!$E$4)+(N68*'Points System'!$E$12)+(O68*'Points System'!$E$17)+(P68*'Points System'!$E$11)+(Q68*'Points System'!$E$22)+(R68*'Points System'!$E$13)+(S68*'Points System'!$E$14)</f>
        <v>522.62999999999988</v>
      </c>
      <c r="D68">
        <f t="shared" si="6"/>
        <v>16.654875717017205</v>
      </c>
      <c r="E68">
        <v>31.38</v>
      </c>
      <c r="F68">
        <v>209.04</v>
      </c>
      <c r="G68">
        <v>14.66</v>
      </c>
      <c r="H68">
        <v>9.07</v>
      </c>
      <c r="I68">
        <v>184.26</v>
      </c>
      <c r="J68">
        <v>52.58</v>
      </c>
      <c r="K68">
        <v>191.61</v>
      </c>
      <c r="L68">
        <v>72.510000000000005</v>
      </c>
      <c r="M68">
        <v>0</v>
      </c>
      <c r="N68">
        <v>22.03</v>
      </c>
      <c r="O68">
        <v>6</v>
      </c>
      <c r="P68">
        <v>0</v>
      </c>
      <c r="Q68">
        <v>17.829999999999998</v>
      </c>
      <c r="R68">
        <v>2.5</v>
      </c>
      <c r="S68">
        <v>1</v>
      </c>
      <c r="T68" s="2">
        <f t="shared" si="7"/>
        <v>3.1218427095292771</v>
      </c>
      <c r="U68" s="3">
        <f t="shared" si="8"/>
        <v>1.1681496364332185</v>
      </c>
      <c r="V68" t="e">
        <f>VLOOKUP(A68,[1]FantasyPros_2016_Projections_RP!A$2:H$2000,8,FALSE)</f>
        <v>#N/A</v>
      </c>
    </row>
    <row r="69" spans="1:22">
      <c r="A69" t="s">
        <v>375</v>
      </c>
      <c r="B69" t="s">
        <v>501</v>
      </c>
      <c r="C69">
        <f>(F69*'Points System'!$E$6)+(G69*'Points System'!$E$2)+(H69*'Points System'!$E$3)+(I69*'Points System'!$E$7)+(J69*'Points System'!$E$8)+(K69*'Points System'!$E$10)+(L69*'Points System'!$E$9)+(M69*'Points System'!$E$4)+(N69*'Points System'!$E$12)+(O69*'Points System'!$E$17)+(P69*'Points System'!$E$11)+(Q69*'Points System'!$E$22)+(R69*'Points System'!$E$13)+(S69*'Points System'!$E$14)</f>
        <v>508.53</v>
      </c>
      <c r="D69">
        <f t="shared" si="6"/>
        <v>16.467940414507773</v>
      </c>
      <c r="E69">
        <v>30.88</v>
      </c>
      <c r="F69">
        <v>193.4</v>
      </c>
      <c r="G69">
        <v>15.13</v>
      </c>
      <c r="H69">
        <v>9.1</v>
      </c>
      <c r="I69">
        <v>198.51</v>
      </c>
      <c r="J69">
        <v>52.1</v>
      </c>
      <c r="K69">
        <v>175.89</v>
      </c>
      <c r="L69">
        <v>72.34</v>
      </c>
      <c r="M69">
        <v>0</v>
      </c>
      <c r="N69">
        <v>21.23</v>
      </c>
      <c r="O69">
        <v>8.4</v>
      </c>
      <c r="P69">
        <v>0</v>
      </c>
      <c r="Q69">
        <v>14.5</v>
      </c>
      <c r="R69">
        <v>1</v>
      </c>
      <c r="S69">
        <v>0</v>
      </c>
      <c r="T69" s="2">
        <f t="shared" si="7"/>
        <v>3.3663908996897622</v>
      </c>
      <c r="U69" s="3">
        <f t="shared" si="8"/>
        <v>1.1788521199586348</v>
      </c>
      <c r="V69" t="e">
        <f>VLOOKUP(A69,[1]FantasyPros_2016_Projections_RP!A$2:H$2000,8,FALSE)</f>
        <v>#N/A</v>
      </c>
    </row>
    <row r="70" spans="1:22">
      <c r="A70" t="s">
        <v>500</v>
      </c>
      <c r="B70" t="s">
        <v>501</v>
      </c>
      <c r="C70">
        <f>(F70*'Points System'!$E$6)+(G70*'Points System'!$E$2)+(H70*'Points System'!$E$3)+(I70*'Points System'!$E$7)+(J70*'Points System'!$E$8)+(K70*'Points System'!$E$10)+(L70*'Points System'!$E$9)+(M70*'Points System'!$E$4)+(N70*'Points System'!$E$12)+(O70*'Points System'!$E$17)+(P70*'Points System'!$E$11)+(Q70*'Points System'!$E$22)+(R70*'Points System'!$E$13)+(S70*'Points System'!$E$14)</f>
        <v>542.97</v>
      </c>
      <c r="D70">
        <f t="shared" si="6"/>
        <v>17.237142857142857</v>
      </c>
      <c r="E70">
        <v>31.5</v>
      </c>
      <c r="F70">
        <v>202.14</v>
      </c>
      <c r="G70">
        <v>14.68</v>
      </c>
      <c r="H70">
        <v>7.96</v>
      </c>
      <c r="I70">
        <v>189.34</v>
      </c>
      <c r="J70">
        <v>45.55</v>
      </c>
      <c r="K70">
        <v>175.6</v>
      </c>
      <c r="L70">
        <v>65.239999999999995</v>
      </c>
      <c r="M70">
        <v>0</v>
      </c>
      <c r="N70">
        <v>23.7</v>
      </c>
      <c r="O70">
        <v>6.1</v>
      </c>
      <c r="P70">
        <v>0</v>
      </c>
      <c r="Q70">
        <v>17.670000000000002</v>
      </c>
      <c r="R70">
        <v>1</v>
      </c>
      <c r="S70">
        <v>0</v>
      </c>
      <c r="T70" s="2">
        <f t="shared" si="7"/>
        <v>2.9047195013357081</v>
      </c>
      <c r="U70" s="3">
        <f t="shared" si="8"/>
        <v>1.0940437320668843</v>
      </c>
      <c r="V70" t="e">
        <f>VLOOKUP(A70,[1]FantasyPros_2016_Projections_RP!A$2:H$2000,8,FALSE)</f>
        <v>#N/A</v>
      </c>
    </row>
    <row r="71" spans="1:22">
      <c r="A71" t="s">
        <v>338</v>
      </c>
      <c r="B71" t="s">
        <v>501</v>
      </c>
      <c r="C71">
        <f>(F71*'Points System'!$E$6)+(G71*'Points System'!$E$2)+(H71*'Points System'!$E$3)+(I71*'Points System'!$E$7)+(J71*'Points System'!$E$8)+(K71*'Points System'!$E$10)+(L71*'Points System'!$E$9)+(M71*'Points System'!$E$4)+(N71*'Points System'!$E$12)+(O71*'Points System'!$E$17)+(P71*'Points System'!$E$11)+(Q71*'Points System'!$E$22)+(R71*'Points System'!$E$13)+(S71*'Points System'!$E$14)</f>
        <v>507.73999999999984</v>
      </c>
      <c r="D71">
        <f t="shared" si="6"/>
        <v>15.560527122280105</v>
      </c>
      <c r="E71">
        <v>32.630000000000003</v>
      </c>
      <c r="F71">
        <v>197.48</v>
      </c>
      <c r="G71">
        <v>12.41</v>
      </c>
      <c r="H71">
        <v>10.119999999999999</v>
      </c>
      <c r="I71">
        <v>208.14</v>
      </c>
      <c r="J71">
        <v>62.95</v>
      </c>
      <c r="K71">
        <v>168.38</v>
      </c>
      <c r="L71">
        <v>72.959999999999994</v>
      </c>
      <c r="M71">
        <v>0</v>
      </c>
      <c r="N71">
        <v>18.170000000000002</v>
      </c>
      <c r="O71">
        <v>6.4</v>
      </c>
      <c r="P71">
        <v>0</v>
      </c>
      <c r="Q71">
        <v>18.170000000000002</v>
      </c>
      <c r="R71">
        <v>1</v>
      </c>
      <c r="S71">
        <v>1</v>
      </c>
      <c r="T71" s="2">
        <f t="shared" si="7"/>
        <v>3.3250962122746608</v>
      </c>
      <c r="U71" s="3">
        <f t="shared" si="8"/>
        <v>1.1714097630139761</v>
      </c>
      <c r="V71" t="e">
        <f>VLOOKUP(A71,[1]FantasyPros_2016_Projections_RP!A$2:H$2000,8,FALSE)</f>
        <v>#N/A</v>
      </c>
    </row>
    <row r="72" spans="1:22">
      <c r="A72" t="s">
        <v>413</v>
      </c>
      <c r="B72" t="s">
        <v>501</v>
      </c>
      <c r="C72">
        <f>(F72*'Points System'!$E$6)+(G72*'Points System'!$E$2)+(H72*'Points System'!$E$3)+(I72*'Points System'!$E$7)+(J72*'Points System'!$E$8)+(K72*'Points System'!$E$10)+(L72*'Points System'!$E$9)+(M72*'Points System'!$E$4)+(N72*'Points System'!$E$12)+(O72*'Points System'!$E$17)+(P72*'Points System'!$E$11)+(Q72*'Points System'!$E$22)+(R72*'Points System'!$E$13)+(S72*'Points System'!$E$14)</f>
        <v>510.15000000000009</v>
      </c>
      <c r="D72">
        <f t="shared" si="6"/>
        <v>16.128675308251662</v>
      </c>
      <c r="E72">
        <v>31.63</v>
      </c>
      <c r="F72">
        <v>199.47</v>
      </c>
      <c r="G72">
        <v>13.18</v>
      </c>
      <c r="H72">
        <v>9.76</v>
      </c>
      <c r="I72">
        <v>197.62</v>
      </c>
      <c r="J72">
        <v>50.02</v>
      </c>
      <c r="K72">
        <v>179.68</v>
      </c>
      <c r="L72">
        <v>73.28</v>
      </c>
      <c r="M72">
        <v>0</v>
      </c>
      <c r="N72">
        <v>20.73</v>
      </c>
      <c r="O72">
        <v>6.3</v>
      </c>
      <c r="P72">
        <v>0</v>
      </c>
      <c r="Q72">
        <v>17</v>
      </c>
      <c r="R72">
        <v>1</v>
      </c>
      <c r="S72">
        <v>1</v>
      </c>
      <c r="T72" s="2">
        <f t="shared" si="7"/>
        <v>3.3063618589261541</v>
      </c>
      <c r="U72" s="3">
        <f t="shared" si="8"/>
        <v>1.1515516117711937</v>
      </c>
      <c r="V72" t="e">
        <f>VLOOKUP(A72,[1]FantasyPros_2016_Projections_RP!A$2:H$2000,8,FALSE)</f>
        <v>#N/A</v>
      </c>
    </row>
    <row r="73" spans="1:22">
      <c r="A73" t="s">
        <v>348</v>
      </c>
      <c r="B73" t="s">
        <v>501</v>
      </c>
      <c r="C73">
        <f>(F73*'Points System'!$E$6)+(G73*'Points System'!$E$2)+(H73*'Points System'!$E$3)+(I73*'Points System'!$E$7)+(J73*'Points System'!$E$8)+(K73*'Points System'!$E$10)+(L73*'Points System'!$E$9)+(M73*'Points System'!$E$4)+(N73*'Points System'!$E$12)+(O73*'Points System'!$E$17)+(P73*'Points System'!$E$11)+(Q73*'Points System'!$E$22)+(R73*'Points System'!$E$13)+(S73*'Points System'!$E$14)</f>
        <v>486.39</v>
      </c>
      <c r="D73">
        <f t="shared" si="6"/>
        <v>15.377489724944672</v>
      </c>
      <c r="E73">
        <v>31.63</v>
      </c>
      <c r="F73">
        <v>201.33</v>
      </c>
      <c r="G73">
        <v>12.06</v>
      </c>
      <c r="H73">
        <v>9.16</v>
      </c>
      <c r="I73">
        <v>191.11</v>
      </c>
      <c r="J73">
        <v>56.85</v>
      </c>
      <c r="K73">
        <v>186.2</v>
      </c>
      <c r="L73">
        <v>80.16</v>
      </c>
      <c r="M73">
        <v>0</v>
      </c>
      <c r="N73">
        <v>21.1</v>
      </c>
      <c r="O73">
        <v>8.1999999999999993</v>
      </c>
      <c r="P73">
        <v>0</v>
      </c>
      <c r="Q73">
        <v>21.5</v>
      </c>
      <c r="R73">
        <v>1</v>
      </c>
      <c r="S73">
        <v>1</v>
      </c>
      <c r="T73" s="2">
        <f t="shared" si="7"/>
        <v>3.5833705856057216</v>
      </c>
      <c r="U73" s="3">
        <f t="shared" si="8"/>
        <v>1.2072219738737395</v>
      </c>
      <c r="V73" t="e">
        <f>VLOOKUP(A73,[1]FantasyPros_2016_Projections_RP!A$2:H$2000,8,FALSE)</f>
        <v>#N/A</v>
      </c>
    </row>
    <row r="74" spans="1:22">
      <c r="A74" t="s">
        <v>388</v>
      </c>
      <c r="B74" t="s">
        <v>501</v>
      </c>
      <c r="C74">
        <f>(F74*'Points System'!$E$6)+(G74*'Points System'!$E$2)+(H74*'Points System'!$E$3)+(I74*'Points System'!$E$7)+(J74*'Points System'!$E$8)+(K74*'Points System'!$E$10)+(L74*'Points System'!$E$9)+(M74*'Points System'!$E$4)+(N74*'Points System'!$E$12)+(O74*'Points System'!$E$17)+(P74*'Points System'!$E$11)+(Q74*'Points System'!$E$22)+(R74*'Points System'!$E$13)+(S74*'Points System'!$E$14)</f>
        <v>516.8399999999998</v>
      </c>
      <c r="D74">
        <f t="shared" si="6"/>
        <v>16.807804878048774</v>
      </c>
      <c r="E74">
        <v>30.75</v>
      </c>
      <c r="F74">
        <v>190.2</v>
      </c>
      <c r="G74">
        <v>13.05</v>
      </c>
      <c r="H74">
        <v>8.7899999999999991</v>
      </c>
      <c r="I74">
        <v>197.4</v>
      </c>
      <c r="J74">
        <v>48.13</v>
      </c>
      <c r="K74">
        <v>160.21</v>
      </c>
      <c r="L74">
        <v>64.12</v>
      </c>
      <c r="M74">
        <v>0</v>
      </c>
      <c r="N74">
        <v>21.73</v>
      </c>
      <c r="O74">
        <v>4.7</v>
      </c>
      <c r="P74">
        <v>0</v>
      </c>
      <c r="Q74">
        <v>15.33</v>
      </c>
      <c r="R74">
        <v>1</v>
      </c>
      <c r="S74">
        <v>0</v>
      </c>
      <c r="T74" s="2">
        <f t="shared" si="7"/>
        <v>3.0340694006309152</v>
      </c>
      <c r="U74" s="3">
        <f t="shared" si="8"/>
        <v>1.0953732912723451</v>
      </c>
      <c r="V74" t="e">
        <f>VLOOKUP(A74,[1]FantasyPros_2016_Projections_RP!A$2:H$2000,8,FALSE)</f>
        <v>#N/A</v>
      </c>
    </row>
    <row r="75" spans="1:22">
      <c r="A75" t="s">
        <v>412</v>
      </c>
      <c r="B75" t="s">
        <v>501</v>
      </c>
      <c r="C75">
        <f>(F75*'Points System'!$E$6)+(G75*'Points System'!$E$2)+(H75*'Points System'!$E$3)+(I75*'Points System'!$E$7)+(J75*'Points System'!$E$8)+(K75*'Points System'!$E$10)+(L75*'Points System'!$E$9)+(M75*'Points System'!$E$4)+(N75*'Points System'!$E$12)+(O75*'Points System'!$E$17)+(P75*'Points System'!$E$11)+(Q75*'Points System'!$E$22)+(R75*'Points System'!$E$13)+(S75*'Points System'!$E$14)</f>
        <v>499.43999999999994</v>
      </c>
      <c r="D75">
        <f t="shared" si="6"/>
        <v>16.305582761998039</v>
      </c>
      <c r="E75">
        <v>30.63</v>
      </c>
      <c r="F75">
        <v>198.62</v>
      </c>
      <c r="G75">
        <v>13.38</v>
      </c>
      <c r="H75">
        <v>9.92</v>
      </c>
      <c r="I75">
        <v>180.58</v>
      </c>
      <c r="J75">
        <v>50.82</v>
      </c>
      <c r="K75">
        <v>172.83</v>
      </c>
      <c r="L75">
        <v>70.650000000000006</v>
      </c>
      <c r="M75">
        <v>0</v>
      </c>
      <c r="N75">
        <v>20.93</v>
      </c>
      <c r="O75">
        <v>8.4</v>
      </c>
      <c r="P75">
        <v>0</v>
      </c>
      <c r="Q75">
        <v>17.670000000000002</v>
      </c>
      <c r="R75">
        <v>2</v>
      </c>
      <c r="S75">
        <v>1.5</v>
      </c>
      <c r="T75" s="2">
        <f t="shared" si="7"/>
        <v>3.2013392407612526</v>
      </c>
      <c r="U75" s="3">
        <f t="shared" si="8"/>
        <v>1.1260195347900515</v>
      </c>
      <c r="V75" t="e">
        <f>VLOOKUP(A75,[1]FantasyPros_2016_Projections_RP!A$2:H$2000,8,FALSE)</f>
        <v>#N/A</v>
      </c>
    </row>
    <row r="76" spans="1:22">
      <c r="A76" t="s">
        <v>473</v>
      </c>
      <c r="B76" t="s">
        <v>501</v>
      </c>
      <c r="C76">
        <f>(F76*'Points System'!$E$6)+(G76*'Points System'!$E$2)+(H76*'Points System'!$E$3)+(I76*'Points System'!$E$7)+(J76*'Points System'!$E$8)+(K76*'Points System'!$E$10)+(L76*'Points System'!$E$9)+(M76*'Points System'!$E$4)+(N76*'Points System'!$E$12)+(O76*'Points System'!$E$17)+(P76*'Points System'!$E$11)+(Q76*'Points System'!$E$22)+(R76*'Points System'!$E$13)+(S76*'Points System'!$E$14)</f>
        <v>477.41999999999996</v>
      </c>
      <c r="D76">
        <f t="shared" si="6"/>
        <v>15.21414913957935</v>
      </c>
      <c r="E76">
        <v>31.38</v>
      </c>
      <c r="F76">
        <v>202.18</v>
      </c>
      <c r="G76">
        <v>12.98</v>
      </c>
      <c r="H76">
        <v>9.6300000000000008</v>
      </c>
      <c r="I76">
        <v>173.1</v>
      </c>
      <c r="J76">
        <v>62.14</v>
      </c>
      <c r="K76">
        <v>181.11</v>
      </c>
      <c r="L76">
        <v>75.72</v>
      </c>
      <c r="M76">
        <v>0</v>
      </c>
      <c r="N76">
        <v>20.87</v>
      </c>
      <c r="O76">
        <v>5.0999999999999996</v>
      </c>
      <c r="P76">
        <v>0</v>
      </c>
      <c r="Q76">
        <v>17.170000000000002</v>
      </c>
      <c r="R76">
        <v>1.5</v>
      </c>
      <c r="S76">
        <v>1.5</v>
      </c>
      <c r="T76" s="2">
        <f t="shared" si="7"/>
        <v>3.3706598080917995</v>
      </c>
      <c r="U76" s="3">
        <f t="shared" si="8"/>
        <v>1.2031358195667228</v>
      </c>
      <c r="V76" t="e">
        <f>VLOOKUP(A76,[1]FantasyPros_2016_Projections_RP!A$2:H$2000,8,FALSE)</f>
        <v>#N/A</v>
      </c>
    </row>
    <row r="77" spans="1:22">
      <c r="A77" t="s">
        <v>331</v>
      </c>
      <c r="B77" t="s">
        <v>501</v>
      </c>
      <c r="C77">
        <f>(F77*'Points System'!$E$6)+(G77*'Points System'!$E$2)+(H77*'Points System'!$E$3)+(I77*'Points System'!$E$7)+(J77*'Points System'!$E$8)+(K77*'Points System'!$E$10)+(L77*'Points System'!$E$9)+(M77*'Points System'!$E$4)+(N77*'Points System'!$E$12)+(O77*'Points System'!$E$17)+(P77*'Points System'!$E$11)+(Q77*'Points System'!$E$22)+(R77*'Points System'!$E$13)+(S77*'Points System'!$E$14)</f>
        <v>493.53999999999985</v>
      </c>
      <c r="D77">
        <f t="shared" si="6"/>
        <v>16.451333333333327</v>
      </c>
      <c r="E77">
        <v>30</v>
      </c>
      <c r="F77">
        <v>181.34</v>
      </c>
      <c r="G77">
        <v>12.46</v>
      </c>
      <c r="H77">
        <v>9.27</v>
      </c>
      <c r="I77">
        <v>198.15</v>
      </c>
      <c r="J77">
        <v>44.5</v>
      </c>
      <c r="K77">
        <v>154.11000000000001</v>
      </c>
      <c r="L77">
        <v>65.97</v>
      </c>
      <c r="M77">
        <v>0</v>
      </c>
      <c r="N77">
        <v>16.899999999999999</v>
      </c>
      <c r="O77">
        <v>6.2</v>
      </c>
      <c r="P77">
        <v>0</v>
      </c>
      <c r="Q77">
        <v>16.170000000000002</v>
      </c>
      <c r="R77">
        <v>2.25</v>
      </c>
      <c r="S77">
        <v>1</v>
      </c>
      <c r="T77" s="2">
        <f t="shared" si="7"/>
        <v>3.2741259512517922</v>
      </c>
      <c r="U77" s="3">
        <f t="shared" si="8"/>
        <v>1.0952354692842174</v>
      </c>
      <c r="V77" t="e">
        <f>VLOOKUP(A77,[1]FantasyPros_2016_Projections_RP!A$2:H$2000,8,FALSE)</f>
        <v>#N/A</v>
      </c>
    </row>
    <row r="78" spans="1:22">
      <c r="A78" t="s">
        <v>394</v>
      </c>
      <c r="B78" t="s">
        <v>501</v>
      </c>
      <c r="C78">
        <f>(F78*'Points System'!$E$6)+(G78*'Points System'!$E$2)+(H78*'Points System'!$E$3)+(I78*'Points System'!$E$7)+(J78*'Points System'!$E$8)+(K78*'Points System'!$E$10)+(L78*'Points System'!$E$9)+(M78*'Points System'!$E$4)+(N78*'Points System'!$E$12)+(O78*'Points System'!$E$17)+(P78*'Points System'!$E$11)+(Q78*'Points System'!$E$22)+(R78*'Points System'!$E$13)+(S78*'Points System'!$E$14)</f>
        <v>447.03000000000014</v>
      </c>
      <c r="D78">
        <f t="shared" si="6"/>
        <v>14.079685039370084</v>
      </c>
      <c r="E78">
        <v>31.75</v>
      </c>
      <c r="F78">
        <v>193.8</v>
      </c>
      <c r="G78">
        <v>10.98</v>
      </c>
      <c r="H78">
        <v>10.43</v>
      </c>
      <c r="I78">
        <v>186.24</v>
      </c>
      <c r="J78">
        <v>61.61</v>
      </c>
      <c r="K78">
        <v>182.92</v>
      </c>
      <c r="L78">
        <v>78.83</v>
      </c>
      <c r="M78">
        <v>0</v>
      </c>
      <c r="N78">
        <v>19.03</v>
      </c>
      <c r="O78">
        <v>7.6</v>
      </c>
      <c r="P78">
        <v>0</v>
      </c>
      <c r="Q78">
        <v>21.67</v>
      </c>
      <c r="R78">
        <v>1</v>
      </c>
      <c r="S78">
        <v>0</v>
      </c>
      <c r="T78" s="2">
        <f t="shared" si="7"/>
        <v>3.6608359133126935</v>
      </c>
      <c r="U78" s="3">
        <f t="shared" si="8"/>
        <v>1.2617647058823527</v>
      </c>
      <c r="V78" t="e">
        <f>VLOOKUP(A78,[1]FantasyPros_2016_Projections_RP!A$2:H$2000,8,FALSE)</f>
        <v>#N/A</v>
      </c>
    </row>
    <row r="79" spans="1:22">
      <c r="A79" t="s">
        <v>398</v>
      </c>
      <c r="B79" t="s">
        <v>501</v>
      </c>
      <c r="C79">
        <f>(F79*'Points System'!$E$6)+(G79*'Points System'!$E$2)+(H79*'Points System'!$E$3)+(I79*'Points System'!$E$7)+(J79*'Points System'!$E$8)+(K79*'Points System'!$E$10)+(L79*'Points System'!$E$9)+(M79*'Points System'!$E$4)+(N79*'Points System'!$E$12)+(O79*'Points System'!$E$17)+(P79*'Points System'!$E$11)+(Q79*'Points System'!$E$22)+(R79*'Points System'!$E$13)+(S79*'Points System'!$E$14)</f>
        <v>449.58000000000004</v>
      </c>
      <c r="D79">
        <f t="shared" si="6"/>
        <v>14.442017346610989</v>
      </c>
      <c r="E79">
        <v>31.13</v>
      </c>
      <c r="F79">
        <v>201</v>
      </c>
      <c r="G79">
        <v>11.04</v>
      </c>
      <c r="H79">
        <v>11.03</v>
      </c>
      <c r="I79">
        <v>176.78</v>
      </c>
      <c r="J79">
        <v>50.53</v>
      </c>
      <c r="K79">
        <v>194.09</v>
      </c>
      <c r="L79">
        <v>85.63</v>
      </c>
      <c r="M79">
        <v>0</v>
      </c>
      <c r="N79">
        <v>18.13</v>
      </c>
      <c r="O79">
        <v>8.6999999999999993</v>
      </c>
      <c r="P79">
        <v>0</v>
      </c>
      <c r="Q79">
        <v>20.329999999999998</v>
      </c>
      <c r="R79">
        <v>1.5</v>
      </c>
      <c r="S79">
        <v>1</v>
      </c>
      <c r="T79" s="2">
        <f t="shared" si="7"/>
        <v>3.8341791044776117</v>
      </c>
      <c r="U79" s="3">
        <f t="shared" si="8"/>
        <v>1.2170149253731344</v>
      </c>
      <c r="V79" t="e">
        <f>VLOOKUP(A79,[1]FantasyPros_2016_Projections_RP!A$2:H$2000,8,FALSE)</f>
        <v>#N/A</v>
      </c>
    </row>
    <row r="80" spans="1:22">
      <c r="A80" t="s">
        <v>356</v>
      </c>
      <c r="B80" t="s">
        <v>501</v>
      </c>
      <c r="C80">
        <f>(F80*'Points System'!$E$6)+(G80*'Points System'!$E$2)+(H80*'Points System'!$E$3)+(I80*'Points System'!$E$7)+(J80*'Points System'!$E$8)+(K80*'Points System'!$E$10)+(L80*'Points System'!$E$9)+(M80*'Points System'!$E$4)+(N80*'Points System'!$E$12)+(O80*'Points System'!$E$17)+(P80*'Points System'!$E$11)+(Q80*'Points System'!$E$22)+(R80*'Points System'!$E$13)+(S80*'Points System'!$E$14)</f>
        <v>463.45999999999992</v>
      </c>
      <c r="D80">
        <f t="shared" si="6"/>
        <v>15.195409836065572</v>
      </c>
      <c r="E80">
        <v>30.5</v>
      </c>
      <c r="F80">
        <v>181.44</v>
      </c>
      <c r="G80">
        <v>12.12</v>
      </c>
      <c r="H80">
        <v>9.7200000000000006</v>
      </c>
      <c r="I80">
        <v>192.92</v>
      </c>
      <c r="J80">
        <v>53.14</v>
      </c>
      <c r="K80">
        <v>160.36000000000001</v>
      </c>
      <c r="L80">
        <v>72.28</v>
      </c>
      <c r="M80">
        <v>0</v>
      </c>
      <c r="N80">
        <v>17</v>
      </c>
      <c r="O80">
        <v>6</v>
      </c>
      <c r="P80">
        <v>0</v>
      </c>
      <c r="Q80">
        <v>22</v>
      </c>
      <c r="R80">
        <v>1</v>
      </c>
      <c r="S80">
        <v>0</v>
      </c>
      <c r="T80" s="2">
        <f t="shared" si="7"/>
        <v>3.5853174603174605</v>
      </c>
      <c r="U80" s="3">
        <f t="shared" si="8"/>
        <v>1.1766975308641976</v>
      </c>
      <c r="V80" t="e">
        <f>VLOOKUP(A80,[1]FantasyPros_2016_Projections_RP!A$2:H$2000,8,FALSE)</f>
        <v>#N/A</v>
      </c>
    </row>
    <row r="81" spans="1:22">
      <c r="A81" t="s">
        <v>421</v>
      </c>
      <c r="B81" t="s">
        <v>501</v>
      </c>
      <c r="C81">
        <f>(F81*'Points System'!$E$6)+(G81*'Points System'!$E$2)+(H81*'Points System'!$E$3)+(I81*'Points System'!$E$7)+(J81*'Points System'!$E$8)+(K81*'Points System'!$E$10)+(L81*'Points System'!$E$9)+(M81*'Points System'!$E$4)+(N81*'Points System'!$E$12)+(O81*'Points System'!$E$17)+(P81*'Points System'!$E$11)+(Q81*'Points System'!$E$22)+(R81*'Points System'!$E$13)+(S81*'Points System'!$E$14)</f>
        <v>455.24</v>
      </c>
      <c r="D81">
        <f t="shared" si="6"/>
        <v>14.168689698101462</v>
      </c>
      <c r="E81">
        <v>32.130000000000003</v>
      </c>
      <c r="F81">
        <v>199.51</v>
      </c>
      <c r="G81">
        <v>11</v>
      </c>
      <c r="H81">
        <v>9.8800000000000008</v>
      </c>
      <c r="I81">
        <v>174.6</v>
      </c>
      <c r="J81">
        <v>48.97</v>
      </c>
      <c r="K81">
        <v>196.01</v>
      </c>
      <c r="L81">
        <v>78.510000000000005</v>
      </c>
      <c r="M81">
        <v>0</v>
      </c>
      <c r="N81">
        <v>20.6</v>
      </c>
      <c r="O81">
        <v>5.9</v>
      </c>
      <c r="P81">
        <v>0</v>
      </c>
      <c r="Q81">
        <v>17.670000000000002</v>
      </c>
      <c r="R81">
        <v>1</v>
      </c>
      <c r="S81">
        <v>1</v>
      </c>
      <c r="T81" s="2">
        <f t="shared" si="7"/>
        <v>3.5416269861159844</v>
      </c>
      <c r="U81" s="3">
        <f t="shared" si="8"/>
        <v>1.227908375520024</v>
      </c>
      <c r="V81" t="e">
        <f>VLOOKUP(A81,[1]FantasyPros_2016_Projections_RP!A$2:H$2000,8,FALSE)</f>
        <v>#N/A</v>
      </c>
    </row>
    <row r="82" spans="1:22">
      <c r="A82" t="s">
        <v>446</v>
      </c>
      <c r="B82" t="s">
        <v>501</v>
      </c>
      <c r="C82">
        <f>(F82*'Points System'!$E$6)+(G82*'Points System'!$E$2)+(H82*'Points System'!$E$3)+(I82*'Points System'!$E$7)+(J82*'Points System'!$E$8)+(K82*'Points System'!$E$10)+(L82*'Points System'!$E$9)+(M82*'Points System'!$E$4)+(N82*'Points System'!$E$12)+(O82*'Points System'!$E$17)+(P82*'Points System'!$E$11)+(Q82*'Points System'!$E$22)+(R82*'Points System'!$E$13)+(S82*'Points System'!$E$14)</f>
        <v>501.54</v>
      </c>
      <c r="D82">
        <f t="shared" si="6"/>
        <v>17.517988124345095</v>
      </c>
      <c r="E82">
        <v>28.63</v>
      </c>
      <c r="F82">
        <v>183.87</v>
      </c>
      <c r="G82">
        <v>12.12</v>
      </c>
      <c r="H82">
        <v>8.07</v>
      </c>
      <c r="I82">
        <v>186.47</v>
      </c>
      <c r="J82">
        <v>40.56</v>
      </c>
      <c r="K82">
        <v>153.91999999999999</v>
      </c>
      <c r="L82">
        <v>62.31</v>
      </c>
      <c r="M82">
        <v>0</v>
      </c>
      <c r="N82">
        <v>19.53</v>
      </c>
      <c r="O82">
        <v>5.8</v>
      </c>
      <c r="P82">
        <v>0</v>
      </c>
      <c r="Q82">
        <v>15.17</v>
      </c>
      <c r="R82">
        <v>1</v>
      </c>
      <c r="S82">
        <v>0</v>
      </c>
      <c r="T82" s="2">
        <f t="shared" si="7"/>
        <v>3.0499265785609397</v>
      </c>
      <c r="U82" s="3">
        <f t="shared" si="8"/>
        <v>1.0577038124762059</v>
      </c>
      <c r="V82" t="e">
        <f>VLOOKUP(A82,[1]FantasyPros_2016_Projections_RP!A$2:H$2000,8,FALSE)</f>
        <v>#N/A</v>
      </c>
    </row>
    <row r="83" spans="1:22">
      <c r="A83" t="s">
        <v>374</v>
      </c>
      <c r="B83" t="s">
        <v>501</v>
      </c>
      <c r="C83">
        <f>(F83*'Points System'!$E$6)+(G83*'Points System'!$E$2)+(H83*'Points System'!$E$3)+(I83*'Points System'!$E$7)+(J83*'Points System'!$E$8)+(K83*'Points System'!$E$10)+(L83*'Points System'!$E$9)+(M83*'Points System'!$E$4)+(N83*'Points System'!$E$12)+(O83*'Points System'!$E$17)+(P83*'Points System'!$E$11)+(Q83*'Points System'!$E$22)+(R83*'Points System'!$E$13)+(S83*'Points System'!$E$14)</f>
        <v>447.69000000000005</v>
      </c>
      <c r="D83">
        <f t="shared" si="6"/>
        <v>14.923000000000002</v>
      </c>
      <c r="E83">
        <v>30</v>
      </c>
      <c r="F83">
        <v>191.56</v>
      </c>
      <c r="G83">
        <v>12.72</v>
      </c>
      <c r="H83">
        <v>9.9700000000000006</v>
      </c>
      <c r="I83">
        <v>171.62</v>
      </c>
      <c r="J83">
        <v>64.849999999999994</v>
      </c>
      <c r="K83">
        <v>171.51</v>
      </c>
      <c r="L83">
        <v>76</v>
      </c>
      <c r="M83">
        <v>0</v>
      </c>
      <c r="N83">
        <v>20.5</v>
      </c>
      <c r="O83">
        <v>6.1</v>
      </c>
      <c r="P83">
        <v>0</v>
      </c>
      <c r="Q83">
        <v>16.170000000000002</v>
      </c>
      <c r="R83">
        <v>1</v>
      </c>
      <c r="S83">
        <v>1</v>
      </c>
      <c r="T83" s="2">
        <f t="shared" si="7"/>
        <v>3.5706828147838796</v>
      </c>
      <c r="U83" s="3">
        <f t="shared" si="8"/>
        <v>1.2338692837753182</v>
      </c>
      <c r="V83" t="e">
        <f>VLOOKUP(A83,[1]FantasyPros_2016_Projections_RP!A$2:H$2000,8,FALSE)</f>
        <v>#N/A</v>
      </c>
    </row>
    <row r="84" spans="1:22">
      <c r="A84" t="s">
        <v>489</v>
      </c>
      <c r="B84" t="s">
        <v>501</v>
      </c>
      <c r="C84">
        <f>(F84*'Points System'!$E$6)+(G84*'Points System'!$E$2)+(H84*'Points System'!$E$3)+(I84*'Points System'!$E$7)+(J84*'Points System'!$E$8)+(K84*'Points System'!$E$10)+(L84*'Points System'!$E$9)+(M84*'Points System'!$E$4)+(N84*'Points System'!$E$12)+(O84*'Points System'!$E$17)+(P84*'Points System'!$E$11)+(Q84*'Points System'!$E$22)+(R84*'Points System'!$E$13)+(S84*'Points System'!$E$14)</f>
        <v>441.56999999999988</v>
      </c>
      <c r="D84">
        <f t="shared" si="6"/>
        <v>14.359999999999996</v>
      </c>
      <c r="E84">
        <v>30.75</v>
      </c>
      <c r="F84">
        <v>184.48</v>
      </c>
      <c r="G84">
        <v>10.77</v>
      </c>
      <c r="H84">
        <v>11.07</v>
      </c>
      <c r="I84">
        <v>191.27</v>
      </c>
      <c r="J84">
        <v>71.84</v>
      </c>
      <c r="K84">
        <v>159.43</v>
      </c>
      <c r="L84">
        <v>70.37</v>
      </c>
      <c r="M84">
        <v>0</v>
      </c>
      <c r="N84">
        <v>18.43</v>
      </c>
      <c r="O84">
        <v>7</v>
      </c>
      <c r="P84">
        <v>0</v>
      </c>
      <c r="Q84">
        <v>12.17</v>
      </c>
      <c r="R84">
        <v>1</v>
      </c>
      <c r="S84">
        <v>0</v>
      </c>
      <c r="T84" s="2">
        <f t="shared" si="7"/>
        <v>3.433055073720729</v>
      </c>
      <c r="U84" s="3">
        <f t="shared" si="8"/>
        <v>1.2536318300086731</v>
      </c>
      <c r="V84" t="e">
        <f>VLOOKUP(A84,[1]FantasyPros_2016_Projections_RP!A$2:H$2000,8,FALSE)</f>
        <v>#N/A</v>
      </c>
    </row>
    <row r="85" spans="1:22">
      <c r="A85" t="s">
        <v>423</v>
      </c>
      <c r="B85" t="s">
        <v>501</v>
      </c>
      <c r="C85">
        <f>(F85*'Points System'!$E$6)+(G85*'Points System'!$E$2)+(H85*'Points System'!$E$3)+(I85*'Points System'!$E$7)+(J85*'Points System'!$E$8)+(K85*'Points System'!$E$10)+(L85*'Points System'!$E$9)+(M85*'Points System'!$E$4)+(N85*'Points System'!$E$12)+(O85*'Points System'!$E$17)+(P85*'Points System'!$E$11)+(Q85*'Points System'!$E$22)+(R85*'Points System'!$E$13)+(S85*'Points System'!$E$14)</f>
        <v>425.19000000000005</v>
      </c>
      <c r="D85">
        <f t="shared" si="6"/>
        <v>13.23342670401494</v>
      </c>
      <c r="E85">
        <v>32.130000000000003</v>
      </c>
      <c r="F85">
        <v>194</v>
      </c>
      <c r="G85">
        <v>10.67</v>
      </c>
      <c r="H85">
        <v>11.33</v>
      </c>
      <c r="I85">
        <v>172.91</v>
      </c>
      <c r="J85">
        <v>59.89</v>
      </c>
      <c r="K85">
        <v>183.89</v>
      </c>
      <c r="L85">
        <v>82.64</v>
      </c>
      <c r="M85">
        <v>0</v>
      </c>
      <c r="N85">
        <v>18.57</v>
      </c>
      <c r="O85">
        <v>7.5</v>
      </c>
      <c r="P85">
        <v>0</v>
      </c>
      <c r="Q85">
        <v>23.17</v>
      </c>
      <c r="R85">
        <v>1</v>
      </c>
      <c r="S85">
        <v>1</v>
      </c>
      <c r="T85" s="2">
        <f t="shared" si="7"/>
        <v>3.8338144329896906</v>
      </c>
      <c r="U85" s="3">
        <f t="shared" si="8"/>
        <v>1.2565979381443297</v>
      </c>
      <c r="V85" t="e">
        <f>VLOOKUP(A85,[1]FantasyPros_2016_Projections_RP!A$2:H$2000,8,FALSE)</f>
        <v>#N/A</v>
      </c>
    </row>
    <row r="86" spans="1:22">
      <c r="A86" t="s">
        <v>372</v>
      </c>
      <c r="B86" t="s">
        <v>501</v>
      </c>
      <c r="C86">
        <f>(F86*'Points System'!$E$6)+(G86*'Points System'!$E$2)+(H86*'Points System'!$E$3)+(I86*'Points System'!$E$7)+(J86*'Points System'!$E$8)+(K86*'Points System'!$E$10)+(L86*'Points System'!$E$9)+(M86*'Points System'!$E$4)+(N86*'Points System'!$E$12)+(O86*'Points System'!$E$17)+(P86*'Points System'!$E$11)+(Q86*'Points System'!$E$22)+(R86*'Points System'!$E$13)+(S86*'Points System'!$E$14)</f>
        <v>440.07</v>
      </c>
      <c r="D86">
        <f t="shared" si="6"/>
        <v>14.547768595041322</v>
      </c>
      <c r="E86">
        <v>30.25</v>
      </c>
      <c r="F86">
        <v>175.94</v>
      </c>
      <c r="G86">
        <v>11.43</v>
      </c>
      <c r="H86">
        <v>8.93</v>
      </c>
      <c r="I86">
        <v>186.13</v>
      </c>
      <c r="J86">
        <v>69.680000000000007</v>
      </c>
      <c r="K86">
        <v>148.87</v>
      </c>
      <c r="L86">
        <v>67.83</v>
      </c>
      <c r="M86">
        <v>0</v>
      </c>
      <c r="N86">
        <v>18.600000000000001</v>
      </c>
      <c r="O86">
        <v>4.8</v>
      </c>
      <c r="P86">
        <v>0</v>
      </c>
      <c r="Q86">
        <v>14.17</v>
      </c>
      <c r="R86">
        <v>1</v>
      </c>
      <c r="S86">
        <v>0</v>
      </c>
      <c r="T86" s="2">
        <f t="shared" si="7"/>
        <v>3.4697624190064795</v>
      </c>
      <c r="U86" s="3">
        <f t="shared" si="8"/>
        <v>1.2421848357394567</v>
      </c>
      <c r="V86" t="e">
        <f>VLOOKUP(A86,[1]FantasyPros_2016_Projections_RP!A$2:H$2000,8,FALSE)</f>
        <v>#N/A</v>
      </c>
    </row>
    <row r="87" spans="1:22">
      <c r="A87" t="s">
        <v>417</v>
      </c>
      <c r="B87" t="s">
        <v>501</v>
      </c>
      <c r="C87">
        <f>(F87*'Points System'!$E$6)+(G87*'Points System'!$E$2)+(H87*'Points System'!$E$3)+(I87*'Points System'!$E$7)+(J87*'Points System'!$E$8)+(K87*'Points System'!$E$10)+(L87*'Points System'!$E$9)+(M87*'Points System'!$E$4)+(N87*'Points System'!$E$12)+(O87*'Points System'!$E$17)+(P87*'Points System'!$E$11)+(Q87*'Points System'!$E$22)+(R87*'Points System'!$E$13)+(S87*'Points System'!$E$14)</f>
        <v>431.39999999999992</v>
      </c>
      <c r="D87">
        <f t="shared" si="6"/>
        <v>13.426704014939306</v>
      </c>
      <c r="E87">
        <v>32.130000000000003</v>
      </c>
      <c r="F87">
        <v>191.83</v>
      </c>
      <c r="G87">
        <v>12.36</v>
      </c>
      <c r="H87">
        <v>9.8000000000000007</v>
      </c>
      <c r="I87">
        <v>154.30000000000001</v>
      </c>
      <c r="J87">
        <v>39.1</v>
      </c>
      <c r="K87">
        <v>192.03</v>
      </c>
      <c r="L87">
        <v>80.06</v>
      </c>
      <c r="M87">
        <v>0</v>
      </c>
      <c r="N87">
        <v>19.57</v>
      </c>
      <c r="O87">
        <v>6.7</v>
      </c>
      <c r="P87">
        <v>0</v>
      </c>
      <c r="Q87">
        <v>21</v>
      </c>
      <c r="R87">
        <v>1.25</v>
      </c>
      <c r="S87">
        <v>1</v>
      </c>
      <c r="T87" s="2">
        <f t="shared" si="7"/>
        <v>3.7561382474065574</v>
      </c>
      <c r="U87" s="3">
        <f t="shared" si="8"/>
        <v>1.2048688943335244</v>
      </c>
      <c r="V87" t="e">
        <f>VLOOKUP(A87,[1]FantasyPros_2016_Projections_RP!A$2:H$2000,8,FALSE)</f>
        <v>#N/A</v>
      </c>
    </row>
    <row r="88" spans="1:22">
      <c r="A88" t="s">
        <v>349</v>
      </c>
      <c r="B88" t="s">
        <v>501</v>
      </c>
      <c r="C88">
        <f>(F88*'Points System'!$E$6)+(G88*'Points System'!$E$2)+(H88*'Points System'!$E$3)+(I88*'Points System'!$E$7)+(J88*'Points System'!$E$8)+(K88*'Points System'!$E$10)+(L88*'Points System'!$E$9)+(M88*'Points System'!$E$4)+(N88*'Points System'!$E$12)+(O88*'Points System'!$E$17)+(P88*'Points System'!$E$11)+(Q88*'Points System'!$E$22)+(R88*'Points System'!$E$13)+(S88*'Points System'!$E$14)</f>
        <v>428.61999999999995</v>
      </c>
      <c r="D88">
        <f t="shared" si="6"/>
        <v>14.344712182061578</v>
      </c>
      <c r="E88">
        <v>29.88</v>
      </c>
      <c r="F88">
        <v>183.31</v>
      </c>
      <c r="G88">
        <v>12.91</v>
      </c>
      <c r="H88">
        <v>9.5299999999999994</v>
      </c>
      <c r="I88">
        <v>163.04</v>
      </c>
      <c r="J88">
        <v>49.23</v>
      </c>
      <c r="K88">
        <v>174.98</v>
      </c>
      <c r="L88">
        <v>77.040000000000006</v>
      </c>
      <c r="M88">
        <v>0</v>
      </c>
      <c r="N88">
        <v>18.23</v>
      </c>
      <c r="O88">
        <v>7.7</v>
      </c>
      <c r="P88">
        <v>0</v>
      </c>
      <c r="Q88">
        <v>19.829999999999998</v>
      </c>
      <c r="R88">
        <v>1</v>
      </c>
      <c r="S88">
        <v>0</v>
      </c>
      <c r="T88" s="2">
        <f t="shared" si="7"/>
        <v>3.7824450384594401</v>
      </c>
      <c r="U88" s="3">
        <f t="shared" si="8"/>
        <v>1.2231193060935026</v>
      </c>
      <c r="V88" t="e">
        <f>VLOOKUP(A88,[1]FantasyPros_2016_Projections_RP!A$2:H$2000,8,FALSE)</f>
        <v>#N/A</v>
      </c>
    </row>
    <row r="89" spans="1:22">
      <c r="A89" t="s">
        <v>457</v>
      </c>
      <c r="B89" t="s">
        <v>501</v>
      </c>
      <c r="C89">
        <f>(F89*'Points System'!$E$6)+(G89*'Points System'!$E$2)+(H89*'Points System'!$E$3)+(I89*'Points System'!$E$7)+(J89*'Points System'!$E$8)+(K89*'Points System'!$E$10)+(L89*'Points System'!$E$9)+(M89*'Points System'!$E$4)+(N89*'Points System'!$E$12)+(O89*'Points System'!$E$17)+(P89*'Points System'!$E$11)+(Q89*'Points System'!$E$22)+(R89*'Points System'!$E$13)+(S89*'Points System'!$E$14)</f>
        <v>456.82999999999981</v>
      </c>
      <c r="D89">
        <f t="shared" si="6"/>
        <v>15.889739130434776</v>
      </c>
      <c r="E89">
        <v>28.75</v>
      </c>
      <c r="F89">
        <v>170.44</v>
      </c>
      <c r="G89">
        <v>10.8</v>
      </c>
      <c r="H89">
        <v>8.74</v>
      </c>
      <c r="I89">
        <v>186.41</v>
      </c>
      <c r="J89">
        <v>42.46</v>
      </c>
      <c r="K89">
        <v>145.72999999999999</v>
      </c>
      <c r="L89">
        <v>63.01</v>
      </c>
      <c r="M89">
        <v>0</v>
      </c>
      <c r="N89">
        <v>16.97</v>
      </c>
      <c r="O89">
        <v>5.4</v>
      </c>
      <c r="P89">
        <v>0</v>
      </c>
      <c r="Q89">
        <v>18</v>
      </c>
      <c r="R89">
        <v>1</v>
      </c>
      <c r="S89">
        <v>0</v>
      </c>
      <c r="T89" s="2">
        <f t="shared" si="7"/>
        <v>3.3272119220840182</v>
      </c>
      <c r="U89" s="3">
        <f t="shared" si="8"/>
        <v>1.1041422201361182</v>
      </c>
      <c r="V89" t="e">
        <f>VLOOKUP(A89,[1]FantasyPros_2016_Projections_RP!A$2:H$2000,8,FALSE)</f>
        <v>#N/A</v>
      </c>
    </row>
    <row r="90" spans="1:22">
      <c r="A90" t="s">
        <v>472</v>
      </c>
      <c r="B90" t="s">
        <v>501</v>
      </c>
      <c r="C90">
        <f>(F90*'Points System'!$E$6)+(G90*'Points System'!$E$2)+(H90*'Points System'!$E$3)+(I90*'Points System'!$E$7)+(J90*'Points System'!$E$8)+(K90*'Points System'!$E$10)+(L90*'Points System'!$E$9)+(M90*'Points System'!$E$4)+(N90*'Points System'!$E$12)+(O90*'Points System'!$E$17)+(P90*'Points System'!$E$11)+(Q90*'Points System'!$E$22)+(R90*'Points System'!$E$13)+(S90*'Points System'!$E$14)</f>
        <v>399.78999999999985</v>
      </c>
      <c r="D90">
        <f t="shared" si="6"/>
        <v>12.591811023622043</v>
      </c>
      <c r="E90">
        <v>31.75</v>
      </c>
      <c r="F90">
        <v>187.59</v>
      </c>
      <c r="G90">
        <v>10.85</v>
      </c>
      <c r="H90">
        <v>10.89</v>
      </c>
      <c r="I90">
        <v>161</v>
      </c>
      <c r="J90">
        <v>67.430000000000007</v>
      </c>
      <c r="K90">
        <v>176.99</v>
      </c>
      <c r="L90">
        <v>79.36</v>
      </c>
      <c r="M90">
        <v>0</v>
      </c>
      <c r="N90">
        <v>17.829999999999998</v>
      </c>
      <c r="O90">
        <v>5.6</v>
      </c>
      <c r="P90">
        <v>0</v>
      </c>
      <c r="Q90">
        <v>20.67</v>
      </c>
      <c r="R90">
        <v>1.25</v>
      </c>
      <c r="S90">
        <v>1.5</v>
      </c>
      <c r="T90" s="2">
        <f t="shared" si="7"/>
        <v>3.8074524228370383</v>
      </c>
      <c r="U90" s="3">
        <f t="shared" si="8"/>
        <v>1.3029479183325339</v>
      </c>
      <c r="V90" t="e">
        <f>VLOOKUP(A90,[1]FantasyPros_2016_Projections_RP!A$2:H$2000,8,FALSE)</f>
        <v>#N/A</v>
      </c>
    </row>
    <row r="91" spans="1:22">
      <c r="A91" t="s">
        <v>410</v>
      </c>
      <c r="B91" t="s">
        <v>501</v>
      </c>
      <c r="C91">
        <f>(F91*'Points System'!$E$6)+(G91*'Points System'!$E$2)+(H91*'Points System'!$E$3)+(I91*'Points System'!$E$7)+(J91*'Points System'!$E$8)+(K91*'Points System'!$E$10)+(L91*'Points System'!$E$9)+(M91*'Points System'!$E$4)+(N91*'Points System'!$E$12)+(O91*'Points System'!$E$17)+(P91*'Points System'!$E$11)+(Q91*'Points System'!$E$22)+(R91*'Points System'!$E$13)+(S91*'Points System'!$E$14)</f>
        <v>422.18999999999994</v>
      </c>
      <c r="D91">
        <f t="shared" si="6"/>
        <v>14.012280119482242</v>
      </c>
      <c r="E91">
        <v>30.13</v>
      </c>
      <c r="F91">
        <v>186.14</v>
      </c>
      <c r="G91">
        <v>11.73</v>
      </c>
      <c r="H91">
        <v>9.77</v>
      </c>
      <c r="I91">
        <v>158.36000000000001</v>
      </c>
      <c r="J91">
        <v>48.2</v>
      </c>
      <c r="K91">
        <v>181.53</v>
      </c>
      <c r="L91">
        <v>74.66</v>
      </c>
      <c r="M91">
        <v>0</v>
      </c>
      <c r="N91">
        <v>19.3</v>
      </c>
      <c r="O91">
        <v>4.4000000000000004</v>
      </c>
      <c r="P91">
        <v>0</v>
      </c>
      <c r="Q91">
        <v>21.67</v>
      </c>
      <c r="R91">
        <v>1</v>
      </c>
      <c r="S91">
        <v>0</v>
      </c>
      <c r="T91" s="2">
        <f t="shared" si="7"/>
        <v>3.6098635435693565</v>
      </c>
      <c r="U91" s="3">
        <f t="shared" si="8"/>
        <v>1.2341785752659291</v>
      </c>
      <c r="V91" t="e">
        <f>VLOOKUP(A91,[1]FantasyPros_2016_Projections_RP!A$2:H$2000,8,FALSE)</f>
        <v>#N/A</v>
      </c>
    </row>
    <row r="92" spans="1:22">
      <c r="A92" t="s">
        <v>496</v>
      </c>
      <c r="B92" t="s">
        <v>501</v>
      </c>
      <c r="C92">
        <f>(F92*'Points System'!$E$6)+(G92*'Points System'!$E$2)+(H92*'Points System'!$E$3)+(I92*'Points System'!$E$7)+(J92*'Points System'!$E$8)+(K92*'Points System'!$E$10)+(L92*'Points System'!$E$9)+(M92*'Points System'!$E$4)+(N92*'Points System'!$E$12)+(O92*'Points System'!$E$17)+(P92*'Points System'!$E$11)+(Q92*'Points System'!$E$22)+(R92*'Points System'!$E$13)+(S92*'Points System'!$E$14)</f>
        <v>400.34999999999985</v>
      </c>
      <c r="D92">
        <f t="shared" si="6"/>
        <v>13.687179487179483</v>
      </c>
      <c r="E92">
        <v>29.25</v>
      </c>
      <c r="F92">
        <v>172.33</v>
      </c>
      <c r="G92">
        <v>11.56</v>
      </c>
      <c r="H92">
        <v>9.27</v>
      </c>
      <c r="I92">
        <v>162.4</v>
      </c>
      <c r="J92">
        <v>61.34</v>
      </c>
      <c r="K92">
        <v>157.58000000000001</v>
      </c>
      <c r="L92">
        <v>71.569999999999993</v>
      </c>
      <c r="M92">
        <v>0</v>
      </c>
      <c r="N92">
        <v>16.63</v>
      </c>
      <c r="O92">
        <v>6.7</v>
      </c>
      <c r="P92">
        <v>0</v>
      </c>
      <c r="Q92">
        <v>16</v>
      </c>
      <c r="R92">
        <v>1</v>
      </c>
      <c r="S92">
        <v>0</v>
      </c>
      <c r="T92" s="2">
        <f t="shared" si="7"/>
        <v>3.7377705564904535</v>
      </c>
      <c r="U92" s="3">
        <f t="shared" si="8"/>
        <v>1.2703533917483898</v>
      </c>
      <c r="V92" t="e">
        <f>VLOOKUP(A92,[1]FantasyPros_2016_Projections_RP!A$2:H$2000,8,FALSE)</f>
        <v>#N/A</v>
      </c>
    </row>
    <row r="93" spans="1:22">
      <c r="A93" t="s">
        <v>332</v>
      </c>
      <c r="B93" t="s">
        <v>501</v>
      </c>
      <c r="C93">
        <f>(F93*'Points System'!$E$6)+(G93*'Points System'!$E$2)+(H93*'Points System'!$E$3)+(I93*'Points System'!$E$7)+(J93*'Points System'!$E$8)+(K93*'Points System'!$E$10)+(L93*'Points System'!$E$9)+(M93*'Points System'!$E$4)+(N93*'Points System'!$E$12)+(O93*'Points System'!$E$17)+(P93*'Points System'!$E$11)+(Q93*'Points System'!$E$22)+(R93*'Points System'!$E$13)+(S93*'Points System'!$E$14)</f>
        <v>407.05999999999983</v>
      </c>
      <c r="D93">
        <f t="shared" si="6"/>
        <v>14.537857142857137</v>
      </c>
      <c r="E93">
        <v>28</v>
      </c>
      <c r="F93">
        <v>168.23</v>
      </c>
      <c r="G93">
        <v>11.05</v>
      </c>
      <c r="H93">
        <v>8.0399999999999991</v>
      </c>
      <c r="I93">
        <v>169.09</v>
      </c>
      <c r="J93">
        <v>59.46</v>
      </c>
      <c r="K93">
        <v>156.71</v>
      </c>
      <c r="L93">
        <v>65.599999999999994</v>
      </c>
      <c r="M93">
        <v>0</v>
      </c>
      <c r="N93">
        <v>16.100000000000001</v>
      </c>
      <c r="O93">
        <v>7.1</v>
      </c>
      <c r="P93">
        <v>0</v>
      </c>
      <c r="Q93">
        <v>12.67</v>
      </c>
      <c r="R93">
        <v>1</v>
      </c>
      <c r="S93">
        <v>0</v>
      </c>
      <c r="T93" s="2">
        <f t="shared" si="7"/>
        <v>3.5094810675860431</v>
      </c>
      <c r="U93" s="3">
        <f t="shared" si="8"/>
        <v>1.2849670094513466</v>
      </c>
      <c r="V93" t="e">
        <f>VLOOKUP(A93,[1]FantasyPros_2016_Projections_RP!A$2:H$2000,8,FALSE)</f>
        <v>#N/A</v>
      </c>
    </row>
    <row r="94" spans="1:22">
      <c r="A94" t="s">
        <v>376</v>
      </c>
      <c r="B94" t="s">
        <v>501</v>
      </c>
      <c r="C94">
        <f>(F94*'Points System'!$E$6)+(G94*'Points System'!$E$2)+(H94*'Points System'!$E$3)+(I94*'Points System'!$E$7)+(J94*'Points System'!$E$8)+(K94*'Points System'!$E$10)+(L94*'Points System'!$E$9)+(M94*'Points System'!$E$4)+(N94*'Points System'!$E$12)+(O94*'Points System'!$E$17)+(P94*'Points System'!$E$11)+(Q94*'Points System'!$E$22)+(R94*'Points System'!$E$13)+(S94*'Points System'!$E$14)</f>
        <v>393.68000000000012</v>
      </c>
      <c r="D94">
        <f t="shared" si="6"/>
        <v>13.175368139223565</v>
      </c>
      <c r="E94">
        <v>29.88</v>
      </c>
      <c r="F94">
        <v>171.82</v>
      </c>
      <c r="G94">
        <v>10.89</v>
      </c>
      <c r="H94">
        <v>9.1300000000000008</v>
      </c>
      <c r="I94">
        <v>165.36</v>
      </c>
      <c r="J94">
        <v>64.760000000000005</v>
      </c>
      <c r="K94">
        <v>159.31</v>
      </c>
      <c r="L94">
        <v>71.87</v>
      </c>
      <c r="M94">
        <v>0</v>
      </c>
      <c r="N94">
        <v>16.93</v>
      </c>
      <c r="O94">
        <v>4.7</v>
      </c>
      <c r="P94">
        <v>0</v>
      </c>
      <c r="Q94">
        <v>12.5</v>
      </c>
      <c r="R94">
        <v>1</v>
      </c>
      <c r="S94">
        <v>0</v>
      </c>
      <c r="T94" s="2">
        <f t="shared" si="7"/>
        <v>3.7645792108020024</v>
      </c>
      <c r="U94" s="3">
        <f t="shared" si="8"/>
        <v>1.3040973111395646</v>
      </c>
      <c r="V94" t="e">
        <f>VLOOKUP(A94,[1]FantasyPros_2016_Projections_RP!A$2:H$2000,8,FALSE)</f>
        <v>#N/A</v>
      </c>
    </row>
    <row r="95" spans="1:22">
      <c r="A95" t="s">
        <v>460</v>
      </c>
      <c r="B95" t="s">
        <v>501</v>
      </c>
      <c r="C95">
        <f>(F95*'Points System'!$E$6)+(G95*'Points System'!$E$2)+(H95*'Points System'!$E$3)+(I95*'Points System'!$E$7)+(J95*'Points System'!$E$8)+(K95*'Points System'!$E$10)+(L95*'Points System'!$E$9)+(M95*'Points System'!$E$4)+(N95*'Points System'!$E$12)+(O95*'Points System'!$E$17)+(P95*'Points System'!$E$11)+(Q95*'Points System'!$E$22)+(R95*'Points System'!$E$13)+(S95*'Points System'!$E$14)</f>
        <v>380.87000000000012</v>
      </c>
      <c r="D95">
        <f t="shared" si="6"/>
        <v>11.946988707653706</v>
      </c>
      <c r="E95">
        <v>31.88</v>
      </c>
      <c r="F95">
        <v>191.93</v>
      </c>
      <c r="G95">
        <v>11.49</v>
      </c>
      <c r="H95">
        <v>10.81</v>
      </c>
      <c r="I95">
        <v>138.43</v>
      </c>
      <c r="J95">
        <v>60.58</v>
      </c>
      <c r="K95">
        <v>188.39</v>
      </c>
      <c r="L95">
        <v>87.78</v>
      </c>
      <c r="M95">
        <v>0</v>
      </c>
      <c r="N95">
        <v>18.13</v>
      </c>
      <c r="O95">
        <v>8.6999999999999993</v>
      </c>
      <c r="P95">
        <v>0</v>
      </c>
      <c r="Q95">
        <v>24.83</v>
      </c>
      <c r="R95">
        <v>1.25</v>
      </c>
      <c r="S95">
        <v>0</v>
      </c>
      <c r="T95" s="2">
        <f t="shared" si="7"/>
        <v>4.1161881936122544</v>
      </c>
      <c r="U95" s="3">
        <f t="shared" si="8"/>
        <v>1.2971916844682956</v>
      </c>
      <c r="V95" t="e">
        <f>VLOOKUP(A95,[1]FantasyPros_2016_Projections_RP!A$2:H$2000,8,FALSE)</f>
        <v>#N/A</v>
      </c>
    </row>
    <row r="96" spans="1:22">
      <c r="A96" t="s">
        <v>493</v>
      </c>
      <c r="B96" t="s">
        <v>501</v>
      </c>
      <c r="C96">
        <f>(F96*'Points System'!$E$6)+(G96*'Points System'!$E$2)+(H96*'Points System'!$E$3)+(I96*'Points System'!$E$7)+(J96*'Points System'!$E$8)+(K96*'Points System'!$E$10)+(L96*'Points System'!$E$9)+(M96*'Points System'!$E$4)+(N96*'Points System'!$E$12)+(O96*'Points System'!$E$17)+(P96*'Points System'!$E$11)+(Q96*'Points System'!$E$22)+(R96*'Points System'!$E$13)+(S96*'Points System'!$E$14)</f>
        <v>408.40000000000009</v>
      </c>
      <c r="D96">
        <f t="shared" si="6"/>
        <v>13.281300813008134</v>
      </c>
      <c r="E96">
        <v>30.75</v>
      </c>
      <c r="F96">
        <v>181.92</v>
      </c>
      <c r="G96">
        <v>10.97</v>
      </c>
      <c r="H96">
        <v>9.41</v>
      </c>
      <c r="I96">
        <v>149.24</v>
      </c>
      <c r="J96">
        <v>42.48</v>
      </c>
      <c r="K96">
        <v>180.02</v>
      </c>
      <c r="L96">
        <v>71.900000000000006</v>
      </c>
      <c r="M96">
        <v>0</v>
      </c>
      <c r="N96">
        <v>20.67</v>
      </c>
      <c r="O96">
        <v>5.2</v>
      </c>
      <c r="P96">
        <v>0</v>
      </c>
      <c r="Q96">
        <v>19.5</v>
      </c>
      <c r="R96">
        <v>1</v>
      </c>
      <c r="S96">
        <v>0</v>
      </c>
      <c r="T96" s="2">
        <f t="shared" si="7"/>
        <v>3.5570580474934039</v>
      </c>
      <c r="U96" s="3">
        <f t="shared" si="8"/>
        <v>1.2230650835532102</v>
      </c>
      <c r="V96" t="e">
        <f>VLOOKUP(A96,[1]FantasyPros_2016_Projections_RP!A$2:H$2000,8,FALSE)</f>
        <v>#N/A</v>
      </c>
    </row>
    <row r="97" spans="1:22">
      <c r="A97" t="s">
        <v>392</v>
      </c>
      <c r="B97" t="s">
        <v>501</v>
      </c>
      <c r="C97">
        <f>(F97*'Points System'!$E$6)+(G97*'Points System'!$E$2)+(H97*'Points System'!$E$3)+(I97*'Points System'!$E$7)+(J97*'Points System'!$E$8)+(K97*'Points System'!$E$10)+(L97*'Points System'!$E$9)+(M97*'Points System'!$E$4)+(N97*'Points System'!$E$12)+(O97*'Points System'!$E$17)+(P97*'Points System'!$E$11)+(Q97*'Points System'!$E$22)+(R97*'Points System'!$E$13)+(S97*'Points System'!$E$14)</f>
        <v>404.75999999999988</v>
      </c>
      <c r="D97">
        <f t="shared" si="6"/>
        <v>13.546184738955819</v>
      </c>
      <c r="E97">
        <v>29.88</v>
      </c>
      <c r="F97">
        <v>173.79</v>
      </c>
      <c r="G97">
        <v>10.58</v>
      </c>
      <c r="H97">
        <v>10.039999999999999</v>
      </c>
      <c r="I97">
        <v>163.22999999999999</v>
      </c>
      <c r="J97">
        <v>51.95</v>
      </c>
      <c r="K97">
        <v>158.87</v>
      </c>
      <c r="L97">
        <v>71.72</v>
      </c>
      <c r="M97">
        <v>0</v>
      </c>
      <c r="N97">
        <v>16.73</v>
      </c>
      <c r="O97">
        <v>5.0999999999999996</v>
      </c>
      <c r="P97">
        <v>0</v>
      </c>
      <c r="Q97">
        <v>19.829999999999998</v>
      </c>
      <c r="R97">
        <v>1</v>
      </c>
      <c r="S97">
        <v>0</v>
      </c>
      <c r="T97" s="2">
        <f t="shared" si="7"/>
        <v>3.7141377524598655</v>
      </c>
      <c r="U97" s="3">
        <f t="shared" si="8"/>
        <v>1.2130732493238967</v>
      </c>
      <c r="V97" t="e">
        <f>VLOOKUP(A97,[1]FantasyPros_2016_Projections_RP!A$2:H$2000,8,FALSE)</f>
        <v>#N/A</v>
      </c>
    </row>
    <row r="98" spans="1:22">
      <c r="A98" t="s">
        <v>492</v>
      </c>
      <c r="B98" t="s">
        <v>501</v>
      </c>
      <c r="C98">
        <f>(F98*'Points System'!$E$6)+(G98*'Points System'!$E$2)+(H98*'Points System'!$E$3)+(I98*'Points System'!$E$7)+(J98*'Points System'!$E$8)+(K98*'Points System'!$E$10)+(L98*'Points System'!$E$9)+(M98*'Points System'!$E$4)+(N98*'Points System'!$E$12)+(O98*'Points System'!$E$17)+(P98*'Points System'!$E$11)+(Q98*'Points System'!$E$22)+(R98*'Points System'!$E$13)+(S98*'Points System'!$E$14)</f>
        <v>369.07999999999993</v>
      </c>
      <c r="D98">
        <f t="shared" ref="D98:D129" si="9">IF(E98&gt;14,C98/E98,0)</f>
        <v>11.952072538860101</v>
      </c>
      <c r="E98">
        <v>30.88</v>
      </c>
      <c r="F98">
        <v>184.88</v>
      </c>
      <c r="G98">
        <v>9.9700000000000006</v>
      </c>
      <c r="H98">
        <v>10.84</v>
      </c>
      <c r="I98">
        <v>149.9</v>
      </c>
      <c r="J98">
        <v>61.41</v>
      </c>
      <c r="K98">
        <v>186.09</v>
      </c>
      <c r="L98">
        <v>83.61</v>
      </c>
      <c r="M98">
        <v>0</v>
      </c>
      <c r="N98">
        <v>17.77</v>
      </c>
      <c r="O98">
        <v>5.0999999999999996</v>
      </c>
      <c r="P98">
        <v>0</v>
      </c>
      <c r="Q98">
        <v>19.329999999999998</v>
      </c>
      <c r="R98">
        <v>1</v>
      </c>
      <c r="S98">
        <v>0</v>
      </c>
      <c r="T98" s="2">
        <f t="shared" ref="T98:T129" si="10">(L98*9)/F98</f>
        <v>4.0701536131544787</v>
      </c>
      <c r="U98" s="3">
        <f t="shared" ref="U98:U129" si="11">(J98+K98)/F98</f>
        <v>1.3387061877974904</v>
      </c>
      <c r="V98" t="e">
        <f>VLOOKUP(A98,[1]FantasyPros_2016_Projections_RP!A$2:H$2000,8,FALSE)</f>
        <v>#N/A</v>
      </c>
    </row>
    <row r="99" spans="1:22">
      <c r="A99" t="s">
        <v>424</v>
      </c>
      <c r="B99" t="s">
        <v>501</v>
      </c>
      <c r="C99">
        <f>(F99*'Points System'!$E$6)+(G99*'Points System'!$E$2)+(H99*'Points System'!$E$3)+(I99*'Points System'!$E$7)+(J99*'Points System'!$E$8)+(K99*'Points System'!$E$10)+(L99*'Points System'!$E$9)+(M99*'Points System'!$E$4)+(N99*'Points System'!$E$12)+(O99*'Points System'!$E$17)+(P99*'Points System'!$E$11)+(Q99*'Points System'!$E$22)+(R99*'Points System'!$E$13)+(S99*'Points System'!$E$14)</f>
        <v>392.00000000000006</v>
      </c>
      <c r="D99">
        <f t="shared" si="9"/>
        <v>13.876106194690268</v>
      </c>
      <c r="E99">
        <v>28.25</v>
      </c>
      <c r="F99">
        <v>176.76</v>
      </c>
      <c r="G99">
        <v>10.84</v>
      </c>
      <c r="H99">
        <v>9.86</v>
      </c>
      <c r="I99">
        <v>152.74</v>
      </c>
      <c r="J99">
        <v>50.49</v>
      </c>
      <c r="K99">
        <v>170.11</v>
      </c>
      <c r="L99">
        <v>75.319999999999993</v>
      </c>
      <c r="M99">
        <v>0</v>
      </c>
      <c r="N99">
        <v>17.47</v>
      </c>
      <c r="O99">
        <v>5.3</v>
      </c>
      <c r="P99">
        <v>0</v>
      </c>
      <c r="Q99">
        <v>17.5</v>
      </c>
      <c r="R99">
        <v>1</v>
      </c>
      <c r="S99">
        <v>1</v>
      </c>
      <c r="T99" s="2">
        <f t="shared" si="10"/>
        <v>3.8350305498981667</v>
      </c>
      <c r="U99" s="3">
        <f t="shared" si="11"/>
        <v>1.2480199140076942</v>
      </c>
      <c r="V99" t="e">
        <f>VLOOKUP(A99,[1]FantasyPros_2016_Projections_RP!A$2:H$2000,8,FALSE)</f>
        <v>#N/A</v>
      </c>
    </row>
    <row r="100" spans="1:22">
      <c r="A100" t="s">
        <v>463</v>
      </c>
      <c r="B100" t="s">
        <v>501</v>
      </c>
      <c r="C100">
        <f>(F100*'Points System'!$E$6)+(G100*'Points System'!$E$2)+(H100*'Points System'!$E$3)+(I100*'Points System'!$E$7)+(J100*'Points System'!$E$8)+(K100*'Points System'!$E$10)+(L100*'Points System'!$E$9)+(M100*'Points System'!$E$4)+(N100*'Points System'!$E$12)+(O100*'Points System'!$E$17)+(P100*'Points System'!$E$11)+(Q100*'Points System'!$E$22)+(R100*'Points System'!$E$13)+(S100*'Points System'!$E$14)</f>
        <v>376.13999999999987</v>
      </c>
      <c r="D100">
        <f t="shared" si="9"/>
        <v>12.537999999999995</v>
      </c>
      <c r="E100">
        <v>30</v>
      </c>
      <c r="F100">
        <v>181.2</v>
      </c>
      <c r="G100">
        <v>11.55</v>
      </c>
      <c r="H100">
        <v>10.92</v>
      </c>
      <c r="I100">
        <v>145.26</v>
      </c>
      <c r="J100">
        <v>41.74</v>
      </c>
      <c r="K100">
        <v>190.6</v>
      </c>
      <c r="L100">
        <v>83.53</v>
      </c>
      <c r="M100">
        <v>0</v>
      </c>
      <c r="N100">
        <v>16.3</v>
      </c>
      <c r="O100">
        <v>6.3</v>
      </c>
      <c r="P100">
        <v>0</v>
      </c>
      <c r="Q100">
        <v>20</v>
      </c>
      <c r="R100">
        <v>1</v>
      </c>
      <c r="S100">
        <v>1</v>
      </c>
      <c r="T100" s="2">
        <f t="shared" si="10"/>
        <v>4.148841059602649</v>
      </c>
      <c r="U100" s="3">
        <f t="shared" si="11"/>
        <v>1.2822295805739516</v>
      </c>
      <c r="V100" t="e">
        <f>VLOOKUP(A100,[1]FantasyPros_2016_Projections_RP!A$2:H$2000,8,FALSE)</f>
        <v>#N/A</v>
      </c>
    </row>
    <row r="101" spans="1:22">
      <c r="A101" t="s">
        <v>469</v>
      </c>
      <c r="B101" t="s">
        <v>501</v>
      </c>
      <c r="C101">
        <f>(F101*'Points System'!$E$6)+(G101*'Points System'!$E$2)+(H101*'Points System'!$E$3)+(I101*'Points System'!$E$7)+(J101*'Points System'!$E$8)+(K101*'Points System'!$E$10)+(L101*'Points System'!$E$9)+(M101*'Points System'!$E$4)+(N101*'Points System'!$E$12)+(O101*'Points System'!$E$17)+(P101*'Points System'!$E$11)+(Q101*'Points System'!$E$22)+(R101*'Points System'!$E$13)+(S101*'Points System'!$E$14)</f>
        <v>400.22</v>
      </c>
      <c r="D101">
        <f t="shared" si="9"/>
        <v>13.394243641231595</v>
      </c>
      <c r="E101">
        <v>29.88</v>
      </c>
      <c r="F101">
        <v>172.4</v>
      </c>
      <c r="G101">
        <v>10.58</v>
      </c>
      <c r="H101">
        <v>9.52</v>
      </c>
      <c r="I101">
        <v>157.18</v>
      </c>
      <c r="J101">
        <v>50.73</v>
      </c>
      <c r="K101">
        <v>159.72999999999999</v>
      </c>
      <c r="L101">
        <v>69</v>
      </c>
      <c r="M101">
        <v>0</v>
      </c>
      <c r="N101">
        <v>16.63</v>
      </c>
      <c r="O101">
        <v>5.8</v>
      </c>
      <c r="P101">
        <v>0</v>
      </c>
      <c r="Q101">
        <v>17</v>
      </c>
      <c r="R101">
        <v>1</v>
      </c>
      <c r="S101">
        <v>0</v>
      </c>
      <c r="T101" s="2">
        <f t="shared" si="10"/>
        <v>3.6020881670533642</v>
      </c>
      <c r="U101" s="3">
        <f t="shared" si="11"/>
        <v>1.2207656612529001</v>
      </c>
      <c r="V101" t="e">
        <f>VLOOKUP(A101,[1]FantasyPros_2016_Projections_RP!A$2:H$2000,8,FALSE)</f>
        <v>#N/A</v>
      </c>
    </row>
    <row r="102" spans="1:22">
      <c r="A102" t="s">
        <v>385</v>
      </c>
      <c r="B102" t="s">
        <v>501</v>
      </c>
      <c r="C102">
        <f>(F102*'Points System'!$E$6)+(G102*'Points System'!$E$2)+(H102*'Points System'!$E$3)+(I102*'Points System'!$E$7)+(J102*'Points System'!$E$8)+(K102*'Points System'!$E$10)+(L102*'Points System'!$E$9)+(M102*'Points System'!$E$4)+(N102*'Points System'!$E$12)+(O102*'Points System'!$E$17)+(P102*'Points System'!$E$11)+(Q102*'Points System'!$E$22)+(R102*'Points System'!$E$13)+(S102*'Points System'!$E$14)</f>
        <v>365.19000000000005</v>
      </c>
      <c r="D102">
        <f t="shared" si="9"/>
        <v>12.020737327188943</v>
      </c>
      <c r="E102">
        <v>30.38</v>
      </c>
      <c r="F102">
        <v>171.36</v>
      </c>
      <c r="G102">
        <v>10.02</v>
      </c>
      <c r="H102">
        <v>10.91</v>
      </c>
      <c r="I102">
        <v>160.41999999999999</v>
      </c>
      <c r="J102">
        <v>56.49</v>
      </c>
      <c r="K102">
        <v>167.53</v>
      </c>
      <c r="L102">
        <v>80.84</v>
      </c>
      <c r="M102">
        <v>0</v>
      </c>
      <c r="N102">
        <v>15.8</v>
      </c>
      <c r="O102">
        <v>6.5</v>
      </c>
      <c r="P102">
        <v>0</v>
      </c>
      <c r="Q102">
        <v>22.83</v>
      </c>
      <c r="R102">
        <v>1</v>
      </c>
      <c r="S102">
        <v>0</v>
      </c>
      <c r="T102" s="2">
        <f t="shared" si="10"/>
        <v>4.2457983193277311</v>
      </c>
      <c r="U102" s="3">
        <f t="shared" si="11"/>
        <v>1.3073062558356676</v>
      </c>
      <c r="V102" t="e">
        <f>VLOOKUP(A102,[1]FantasyPros_2016_Projections_RP!A$2:H$2000,8,FALSE)</f>
        <v>#N/A</v>
      </c>
    </row>
    <row r="103" spans="1:22">
      <c r="A103" t="s">
        <v>443</v>
      </c>
      <c r="B103" t="s">
        <v>501</v>
      </c>
      <c r="C103">
        <f>(F103*'Points System'!$E$6)+(G103*'Points System'!$E$2)+(H103*'Points System'!$E$3)+(I103*'Points System'!$E$7)+(J103*'Points System'!$E$8)+(K103*'Points System'!$E$10)+(L103*'Points System'!$E$9)+(M103*'Points System'!$E$4)+(N103*'Points System'!$E$12)+(O103*'Points System'!$E$17)+(P103*'Points System'!$E$11)+(Q103*'Points System'!$E$22)+(R103*'Points System'!$E$13)+(S103*'Points System'!$E$14)</f>
        <v>415.86999999999989</v>
      </c>
      <c r="D103">
        <f t="shared" si="9"/>
        <v>15.616597822005254</v>
      </c>
      <c r="E103">
        <v>26.63</v>
      </c>
      <c r="F103">
        <v>163.6</v>
      </c>
      <c r="G103">
        <v>11.47</v>
      </c>
      <c r="H103">
        <v>8.5</v>
      </c>
      <c r="I103">
        <v>156.75</v>
      </c>
      <c r="J103">
        <v>33.200000000000003</v>
      </c>
      <c r="K103">
        <v>148.71</v>
      </c>
      <c r="L103">
        <v>64.62</v>
      </c>
      <c r="M103">
        <v>0</v>
      </c>
      <c r="N103">
        <v>17.93</v>
      </c>
      <c r="O103">
        <v>4.3</v>
      </c>
      <c r="P103">
        <v>0</v>
      </c>
      <c r="Q103">
        <v>20.83</v>
      </c>
      <c r="R103">
        <v>1.25</v>
      </c>
      <c r="S103">
        <v>0</v>
      </c>
      <c r="T103" s="2">
        <f t="shared" si="10"/>
        <v>3.5548899755501226</v>
      </c>
      <c r="U103" s="3">
        <f t="shared" si="11"/>
        <v>1.1119193154034233</v>
      </c>
      <c r="V103" t="e">
        <f>VLOOKUP(A103,[1]FantasyPros_2016_Projections_RP!A$2:H$2000,8,FALSE)</f>
        <v>#N/A</v>
      </c>
    </row>
    <row r="104" spans="1:22">
      <c r="A104" t="s">
        <v>451</v>
      </c>
      <c r="B104" t="s">
        <v>501</v>
      </c>
      <c r="C104">
        <f>(F104*'Points System'!$E$6)+(G104*'Points System'!$E$2)+(H104*'Points System'!$E$3)+(I104*'Points System'!$E$7)+(J104*'Points System'!$E$8)+(K104*'Points System'!$E$10)+(L104*'Points System'!$E$9)+(M104*'Points System'!$E$4)+(N104*'Points System'!$E$12)+(O104*'Points System'!$E$17)+(P104*'Points System'!$E$11)+(Q104*'Points System'!$E$22)+(R104*'Points System'!$E$13)+(S104*'Points System'!$E$14)</f>
        <v>390.67999999999995</v>
      </c>
      <c r="D104">
        <f t="shared" si="9"/>
        <v>13.766032417195207</v>
      </c>
      <c r="E104">
        <v>28.38</v>
      </c>
      <c r="F104">
        <v>166.76</v>
      </c>
      <c r="G104">
        <v>11.77</v>
      </c>
      <c r="H104">
        <v>8.8000000000000007</v>
      </c>
      <c r="I104">
        <v>150.41999999999999</v>
      </c>
      <c r="J104">
        <v>53.73</v>
      </c>
      <c r="K104">
        <v>153.38999999999999</v>
      </c>
      <c r="L104">
        <v>67.75</v>
      </c>
      <c r="M104">
        <v>0</v>
      </c>
      <c r="N104">
        <v>17.97</v>
      </c>
      <c r="O104">
        <v>5.7</v>
      </c>
      <c r="P104">
        <v>0</v>
      </c>
      <c r="Q104">
        <v>16.329999999999998</v>
      </c>
      <c r="R104">
        <v>1</v>
      </c>
      <c r="S104">
        <v>0</v>
      </c>
      <c r="T104" s="2">
        <f t="shared" si="10"/>
        <v>3.6564523866634686</v>
      </c>
      <c r="U104" s="3">
        <f t="shared" si="11"/>
        <v>1.2420244662988726</v>
      </c>
      <c r="V104" t="e">
        <f>VLOOKUP(A104,[1]FantasyPros_2016_Projections_RP!A$2:H$2000,8,FALSE)</f>
        <v>#N/A</v>
      </c>
    </row>
    <row r="105" spans="1:22">
      <c r="A105" t="s">
        <v>366</v>
      </c>
      <c r="B105" t="s">
        <v>501</v>
      </c>
      <c r="C105">
        <f>(F105*'Points System'!$E$6)+(G105*'Points System'!$E$2)+(H105*'Points System'!$E$3)+(I105*'Points System'!$E$7)+(J105*'Points System'!$E$8)+(K105*'Points System'!$E$10)+(L105*'Points System'!$E$9)+(M105*'Points System'!$E$4)+(N105*'Points System'!$E$12)+(O105*'Points System'!$E$17)+(P105*'Points System'!$E$11)+(Q105*'Points System'!$E$22)+(R105*'Points System'!$E$13)+(S105*'Points System'!$E$14)</f>
        <v>361.24000000000007</v>
      </c>
      <c r="D105">
        <f t="shared" si="9"/>
        <v>11.604240282685515</v>
      </c>
      <c r="E105">
        <v>31.13</v>
      </c>
      <c r="F105">
        <v>180.87</v>
      </c>
      <c r="G105">
        <v>10.51</v>
      </c>
      <c r="H105">
        <v>10.210000000000001</v>
      </c>
      <c r="I105">
        <v>142.57</v>
      </c>
      <c r="J105">
        <v>67.38</v>
      </c>
      <c r="K105">
        <v>176.63</v>
      </c>
      <c r="L105">
        <v>81.430000000000007</v>
      </c>
      <c r="M105">
        <v>0</v>
      </c>
      <c r="N105">
        <v>16.829999999999998</v>
      </c>
      <c r="O105">
        <v>7.6</v>
      </c>
      <c r="P105">
        <v>0</v>
      </c>
      <c r="Q105">
        <v>18.329999999999998</v>
      </c>
      <c r="R105">
        <v>1</v>
      </c>
      <c r="S105">
        <v>0</v>
      </c>
      <c r="T105" s="2">
        <f t="shared" si="10"/>
        <v>4.0519157405871624</v>
      </c>
      <c r="U105" s="3">
        <f t="shared" si="11"/>
        <v>1.3490905069939736</v>
      </c>
      <c r="V105" t="e">
        <f>VLOOKUP(A105,[1]FantasyPros_2016_Projections_RP!A$2:H$2000,8,FALSE)</f>
        <v>#N/A</v>
      </c>
    </row>
    <row r="106" spans="1:22">
      <c r="A106" t="s">
        <v>454</v>
      </c>
      <c r="B106" t="s">
        <v>501</v>
      </c>
      <c r="C106">
        <f>(F106*'Points System'!$E$6)+(G106*'Points System'!$E$2)+(H106*'Points System'!$E$3)+(I106*'Points System'!$E$7)+(J106*'Points System'!$E$8)+(K106*'Points System'!$E$10)+(L106*'Points System'!$E$9)+(M106*'Points System'!$E$4)+(N106*'Points System'!$E$12)+(O106*'Points System'!$E$17)+(P106*'Points System'!$E$11)+(Q106*'Points System'!$E$22)+(R106*'Points System'!$E$13)+(S106*'Points System'!$E$14)</f>
        <v>370.96000000000004</v>
      </c>
      <c r="D106">
        <f t="shared" si="9"/>
        <v>12.063739837398375</v>
      </c>
      <c r="E106">
        <v>30.75</v>
      </c>
      <c r="F106">
        <v>188.38</v>
      </c>
      <c r="G106">
        <v>11</v>
      </c>
      <c r="H106">
        <v>10.66</v>
      </c>
      <c r="I106">
        <v>129.16</v>
      </c>
      <c r="J106">
        <v>50.16</v>
      </c>
      <c r="K106">
        <v>193.16</v>
      </c>
      <c r="L106">
        <v>81.72</v>
      </c>
      <c r="M106">
        <v>0</v>
      </c>
      <c r="N106">
        <v>18.07</v>
      </c>
      <c r="O106">
        <v>7.2</v>
      </c>
      <c r="P106">
        <v>0</v>
      </c>
      <c r="Q106">
        <v>20</v>
      </c>
      <c r="R106">
        <v>1</v>
      </c>
      <c r="S106">
        <v>1</v>
      </c>
      <c r="T106" s="2">
        <f t="shared" si="10"/>
        <v>3.9042361184839156</v>
      </c>
      <c r="U106" s="3">
        <f t="shared" si="11"/>
        <v>1.2916445482535301</v>
      </c>
      <c r="V106" t="e">
        <f>VLOOKUP(A106,[1]FantasyPros_2016_Projections_RP!A$2:H$2000,8,FALSE)</f>
        <v>#N/A</v>
      </c>
    </row>
    <row r="107" spans="1:22">
      <c r="A107" t="s">
        <v>428</v>
      </c>
      <c r="B107" t="s">
        <v>501</v>
      </c>
      <c r="C107">
        <f>(F107*'Points System'!$E$6)+(G107*'Points System'!$E$2)+(H107*'Points System'!$E$3)+(I107*'Points System'!$E$7)+(J107*'Points System'!$E$8)+(K107*'Points System'!$E$10)+(L107*'Points System'!$E$9)+(M107*'Points System'!$E$4)+(N107*'Points System'!$E$12)+(O107*'Points System'!$E$17)+(P107*'Points System'!$E$11)+(Q107*'Points System'!$E$22)+(R107*'Points System'!$E$13)+(S107*'Points System'!$E$14)</f>
        <v>401.59</v>
      </c>
      <c r="D107">
        <f t="shared" si="9"/>
        <v>14.342499999999999</v>
      </c>
      <c r="E107">
        <v>28</v>
      </c>
      <c r="F107">
        <v>171.57</v>
      </c>
      <c r="G107">
        <v>11.06</v>
      </c>
      <c r="H107">
        <v>8.61</v>
      </c>
      <c r="I107">
        <v>146.41</v>
      </c>
      <c r="J107">
        <v>43.46</v>
      </c>
      <c r="K107">
        <v>161.93</v>
      </c>
      <c r="L107">
        <v>66.39</v>
      </c>
      <c r="M107">
        <v>0</v>
      </c>
      <c r="N107">
        <v>16</v>
      </c>
      <c r="O107">
        <v>4.2</v>
      </c>
      <c r="P107">
        <v>0</v>
      </c>
      <c r="Q107">
        <v>15.33</v>
      </c>
      <c r="R107">
        <v>1</v>
      </c>
      <c r="S107">
        <v>1</v>
      </c>
      <c r="T107" s="2">
        <f t="shared" si="10"/>
        <v>3.4826018534708867</v>
      </c>
      <c r="U107" s="3">
        <f t="shared" si="11"/>
        <v>1.1971207087486158</v>
      </c>
      <c r="V107" t="e">
        <f>VLOOKUP(A107,[1]FantasyPros_2016_Projections_RP!A$2:H$2000,8,FALSE)</f>
        <v>#N/A</v>
      </c>
    </row>
    <row r="108" spans="1:22">
      <c r="A108" t="s">
        <v>490</v>
      </c>
      <c r="B108" t="s">
        <v>501</v>
      </c>
      <c r="C108">
        <f>(F108*'Points System'!$E$6)+(G108*'Points System'!$E$2)+(H108*'Points System'!$E$3)+(I108*'Points System'!$E$7)+(J108*'Points System'!$E$8)+(K108*'Points System'!$E$10)+(L108*'Points System'!$E$9)+(M108*'Points System'!$E$4)+(N108*'Points System'!$E$12)+(O108*'Points System'!$E$17)+(P108*'Points System'!$E$11)+(Q108*'Points System'!$E$22)+(R108*'Points System'!$E$13)+(S108*'Points System'!$E$14)</f>
        <v>348.26</v>
      </c>
      <c r="D108">
        <f t="shared" si="9"/>
        <v>11.497523935292175</v>
      </c>
      <c r="E108">
        <v>30.29</v>
      </c>
      <c r="F108">
        <v>167.71</v>
      </c>
      <c r="G108">
        <v>9.99</v>
      </c>
      <c r="H108">
        <v>10.31</v>
      </c>
      <c r="I108">
        <v>155.94999999999999</v>
      </c>
      <c r="J108">
        <v>69.989999999999995</v>
      </c>
      <c r="K108">
        <v>160.59</v>
      </c>
      <c r="L108">
        <v>78.64</v>
      </c>
      <c r="M108">
        <v>0</v>
      </c>
      <c r="N108">
        <v>14.4</v>
      </c>
      <c r="O108">
        <v>6.4</v>
      </c>
      <c r="P108">
        <v>0</v>
      </c>
      <c r="Q108">
        <v>18.8</v>
      </c>
      <c r="R108">
        <v>1</v>
      </c>
      <c r="S108">
        <v>0</v>
      </c>
      <c r="T108" s="2">
        <f t="shared" si="10"/>
        <v>4.220141911633176</v>
      </c>
      <c r="U108" s="3">
        <f t="shared" si="11"/>
        <v>1.3748732931846639</v>
      </c>
      <c r="V108" t="e">
        <f>VLOOKUP(A108,[1]FantasyPros_2016_Projections_RP!A$2:H$2000,8,FALSE)</f>
        <v>#N/A</v>
      </c>
    </row>
    <row r="109" spans="1:22">
      <c r="A109" t="s">
        <v>431</v>
      </c>
      <c r="B109" t="s">
        <v>501</v>
      </c>
      <c r="C109">
        <f>(F109*'Points System'!$E$6)+(G109*'Points System'!$E$2)+(H109*'Points System'!$E$3)+(I109*'Points System'!$E$7)+(J109*'Points System'!$E$8)+(K109*'Points System'!$E$10)+(L109*'Points System'!$E$9)+(M109*'Points System'!$E$4)+(N109*'Points System'!$E$12)+(O109*'Points System'!$E$17)+(P109*'Points System'!$E$11)+(Q109*'Points System'!$E$22)+(R109*'Points System'!$E$13)+(S109*'Points System'!$E$14)</f>
        <v>349.01000000000005</v>
      </c>
      <c r="D109">
        <f t="shared" si="9"/>
        <v>11.442950819672133</v>
      </c>
      <c r="E109">
        <v>30.5</v>
      </c>
      <c r="F109">
        <v>180.29</v>
      </c>
      <c r="G109">
        <v>10.98</v>
      </c>
      <c r="H109">
        <v>10.96</v>
      </c>
      <c r="I109">
        <v>134.18</v>
      </c>
      <c r="J109">
        <v>59.69</v>
      </c>
      <c r="K109">
        <v>182.77</v>
      </c>
      <c r="L109">
        <v>83.68</v>
      </c>
      <c r="M109">
        <v>0</v>
      </c>
      <c r="N109">
        <v>16.329999999999998</v>
      </c>
      <c r="O109">
        <v>6</v>
      </c>
      <c r="P109">
        <v>0</v>
      </c>
      <c r="Q109">
        <v>17.329999999999998</v>
      </c>
      <c r="R109">
        <v>1</v>
      </c>
      <c r="S109">
        <v>0</v>
      </c>
      <c r="T109" s="2">
        <f t="shared" si="10"/>
        <v>4.1772699539630604</v>
      </c>
      <c r="U109" s="3">
        <f t="shared" si="11"/>
        <v>1.3448333240889678</v>
      </c>
      <c r="V109" t="e">
        <f>VLOOKUP(A109,[1]FantasyPros_2016_Projections_RP!A$2:H$2000,8,FALSE)</f>
        <v>#N/A</v>
      </c>
    </row>
    <row r="110" spans="1:22">
      <c r="A110" t="s">
        <v>322</v>
      </c>
      <c r="B110" t="s">
        <v>501</v>
      </c>
      <c r="C110">
        <f>(F110*'Points System'!$E$6)+(G110*'Points System'!$E$2)+(H110*'Points System'!$E$3)+(I110*'Points System'!$E$7)+(J110*'Points System'!$E$8)+(K110*'Points System'!$E$10)+(L110*'Points System'!$E$9)+(M110*'Points System'!$E$4)+(N110*'Points System'!$E$12)+(O110*'Points System'!$E$17)+(P110*'Points System'!$E$11)+(Q110*'Points System'!$E$22)+(R110*'Points System'!$E$13)+(S110*'Points System'!$E$14)</f>
        <v>353.67999999999984</v>
      </c>
      <c r="D110">
        <f t="shared" si="9"/>
        <v>11.789333333333328</v>
      </c>
      <c r="E110">
        <v>30</v>
      </c>
      <c r="F110">
        <v>174.13</v>
      </c>
      <c r="G110">
        <v>9.42</v>
      </c>
      <c r="H110">
        <v>11.04</v>
      </c>
      <c r="I110">
        <v>146.91</v>
      </c>
      <c r="J110">
        <v>50.82</v>
      </c>
      <c r="K110">
        <v>176.47</v>
      </c>
      <c r="L110">
        <v>80.23</v>
      </c>
      <c r="M110">
        <v>0</v>
      </c>
      <c r="N110">
        <v>15.7</v>
      </c>
      <c r="O110">
        <v>6.2</v>
      </c>
      <c r="P110">
        <v>0</v>
      </c>
      <c r="Q110">
        <v>18.170000000000002</v>
      </c>
      <c r="R110">
        <v>1</v>
      </c>
      <c r="S110">
        <v>0</v>
      </c>
      <c r="T110" s="2">
        <f t="shared" si="10"/>
        <v>4.1467294550048814</v>
      </c>
      <c r="U110" s="3">
        <f t="shared" si="11"/>
        <v>1.3052891517831504</v>
      </c>
      <c r="V110" t="e">
        <f>VLOOKUP(A110,[1]FantasyPros_2016_Projections_RP!A$2:H$2000,8,FALSE)</f>
        <v>#N/A</v>
      </c>
    </row>
    <row r="111" spans="1:22">
      <c r="A111" t="s">
        <v>405</v>
      </c>
      <c r="B111" t="s">
        <v>501</v>
      </c>
      <c r="C111">
        <f>(F111*'Points System'!$E$6)+(G111*'Points System'!$E$2)+(H111*'Points System'!$E$3)+(I111*'Points System'!$E$7)+(J111*'Points System'!$E$8)+(K111*'Points System'!$E$10)+(L111*'Points System'!$E$9)+(M111*'Points System'!$E$4)+(N111*'Points System'!$E$12)+(O111*'Points System'!$E$17)+(P111*'Points System'!$E$11)+(Q111*'Points System'!$E$22)+(R111*'Points System'!$E$13)+(S111*'Points System'!$E$14)</f>
        <v>345.81000000000017</v>
      </c>
      <c r="D111">
        <f t="shared" si="9"/>
        <v>11.57329317269077</v>
      </c>
      <c r="E111">
        <v>29.88</v>
      </c>
      <c r="F111">
        <v>172.11</v>
      </c>
      <c r="G111">
        <v>9.4700000000000006</v>
      </c>
      <c r="H111">
        <v>11.83</v>
      </c>
      <c r="I111">
        <v>149.82</v>
      </c>
      <c r="J111">
        <v>61.25</v>
      </c>
      <c r="K111">
        <v>166.41</v>
      </c>
      <c r="L111">
        <v>80.88</v>
      </c>
      <c r="M111">
        <v>0</v>
      </c>
      <c r="N111">
        <v>14.43</v>
      </c>
      <c r="O111">
        <v>9.6</v>
      </c>
      <c r="P111">
        <v>0</v>
      </c>
      <c r="Q111">
        <v>16.670000000000002</v>
      </c>
      <c r="R111">
        <v>1</v>
      </c>
      <c r="S111">
        <v>0</v>
      </c>
      <c r="T111" s="2">
        <f t="shared" si="10"/>
        <v>4.2293881819766419</v>
      </c>
      <c r="U111" s="3">
        <f t="shared" si="11"/>
        <v>1.3227587008308639</v>
      </c>
      <c r="V111" t="e">
        <f>VLOOKUP(A111,[1]FantasyPros_2016_Projections_RP!A$2:H$2000,8,FALSE)</f>
        <v>#N/A</v>
      </c>
    </row>
    <row r="112" spans="1:22">
      <c r="A112" t="s">
        <v>484</v>
      </c>
      <c r="B112" t="s">
        <v>501</v>
      </c>
      <c r="C112">
        <f>(F112*'Points System'!$E$6)+(G112*'Points System'!$E$2)+(H112*'Points System'!$E$3)+(I112*'Points System'!$E$7)+(J112*'Points System'!$E$8)+(K112*'Points System'!$E$10)+(L112*'Points System'!$E$9)+(M112*'Points System'!$E$4)+(N112*'Points System'!$E$12)+(O112*'Points System'!$E$17)+(P112*'Points System'!$E$11)+(Q112*'Points System'!$E$22)+(R112*'Points System'!$E$13)+(S112*'Points System'!$E$14)</f>
        <v>341.9</v>
      </c>
      <c r="D112">
        <f t="shared" si="9"/>
        <v>12.154283682900818</v>
      </c>
      <c r="E112">
        <v>28.13</v>
      </c>
      <c r="F112">
        <v>163.07</v>
      </c>
      <c r="G112">
        <v>9.11</v>
      </c>
      <c r="H112">
        <v>10.39</v>
      </c>
      <c r="I112">
        <v>157.02000000000001</v>
      </c>
      <c r="J112">
        <v>68.31</v>
      </c>
      <c r="K112">
        <v>151.46</v>
      </c>
      <c r="L112">
        <v>78.16</v>
      </c>
      <c r="M112">
        <v>0</v>
      </c>
      <c r="N112">
        <v>16.37</v>
      </c>
      <c r="O112">
        <v>8.1999999999999993</v>
      </c>
      <c r="P112">
        <v>0</v>
      </c>
      <c r="Q112">
        <v>21.33</v>
      </c>
      <c r="R112">
        <v>1</v>
      </c>
      <c r="S112">
        <v>0</v>
      </c>
      <c r="T112" s="2">
        <f t="shared" si="10"/>
        <v>4.3137302998712208</v>
      </c>
      <c r="U112" s="3">
        <f t="shared" si="11"/>
        <v>1.3477034402403876</v>
      </c>
      <c r="V112" t="e">
        <f>VLOOKUP(A112,[1]FantasyPros_2016_Projections_RP!A$2:H$2000,8,FALSE)</f>
        <v>#N/A</v>
      </c>
    </row>
    <row r="113" spans="1:22">
      <c r="A113" t="s">
        <v>477</v>
      </c>
      <c r="B113" t="s">
        <v>501</v>
      </c>
      <c r="C113">
        <f>(F113*'Points System'!$E$6)+(G113*'Points System'!$E$2)+(H113*'Points System'!$E$3)+(I113*'Points System'!$E$7)+(J113*'Points System'!$E$8)+(K113*'Points System'!$E$10)+(L113*'Points System'!$E$9)+(M113*'Points System'!$E$4)+(N113*'Points System'!$E$12)+(O113*'Points System'!$E$17)+(P113*'Points System'!$E$11)+(Q113*'Points System'!$E$22)+(R113*'Points System'!$E$13)+(S113*'Points System'!$E$14)</f>
        <v>368.34000000000009</v>
      </c>
      <c r="D113">
        <f t="shared" si="9"/>
        <v>13.394181818181821</v>
      </c>
      <c r="E113">
        <v>27.5</v>
      </c>
      <c r="F113">
        <v>159.29</v>
      </c>
      <c r="G113">
        <v>9.6300000000000008</v>
      </c>
      <c r="H113">
        <v>9.1999999999999993</v>
      </c>
      <c r="I113">
        <v>153.08000000000001</v>
      </c>
      <c r="J113">
        <v>45.18</v>
      </c>
      <c r="K113">
        <v>148.38999999999999</v>
      </c>
      <c r="L113">
        <v>71.19</v>
      </c>
      <c r="M113">
        <v>0</v>
      </c>
      <c r="N113">
        <v>16.13</v>
      </c>
      <c r="O113">
        <v>8</v>
      </c>
      <c r="P113">
        <v>0</v>
      </c>
      <c r="Q113">
        <v>20.329999999999998</v>
      </c>
      <c r="R113">
        <v>1</v>
      </c>
      <c r="S113">
        <v>0</v>
      </c>
      <c r="T113" s="2">
        <f t="shared" si="10"/>
        <v>4.0222863958817259</v>
      </c>
      <c r="U113" s="3">
        <f t="shared" si="11"/>
        <v>1.2152049720635318</v>
      </c>
      <c r="V113" t="e">
        <f>VLOOKUP(A113,[1]FantasyPros_2016_Projections_RP!A$2:H$2000,8,FALSE)</f>
        <v>#N/A</v>
      </c>
    </row>
    <row r="114" spans="1:22">
      <c r="A114" t="s">
        <v>318</v>
      </c>
      <c r="B114" t="s">
        <v>501</v>
      </c>
      <c r="C114">
        <f>(F114*'Points System'!$E$6)+(G114*'Points System'!$E$2)+(H114*'Points System'!$E$3)+(I114*'Points System'!$E$7)+(J114*'Points System'!$E$8)+(K114*'Points System'!$E$10)+(L114*'Points System'!$E$9)+(M114*'Points System'!$E$4)+(N114*'Points System'!$E$12)+(O114*'Points System'!$E$17)+(P114*'Points System'!$E$11)+(Q114*'Points System'!$E$22)+(R114*'Points System'!$E$13)+(S114*'Points System'!$E$14)</f>
        <v>348.6699999999999</v>
      </c>
      <c r="D114">
        <f t="shared" si="9"/>
        <v>12.178484107579459</v>
      </c>
      <c r="E114">
        <v>28.63</v>
      </c>
      <c r="F114">
        <v>168.64</v>
      </c>
      <c r="G114">
        <v>8.43</v>
      </c>
      <c r="H114">
        <v>11.17</v>
      </c>
      <c r="I114">
        <v>148.28</v>
      </c>
      <c r="J114">
        <v>54.17</v>
      </c>
      <c r="K114">
        <v>164.08</v>
      </c>
      <c r="L114">
        <v>73.58</v>
      </c>
      <c r="M114">
        <v>0</v>
      </c>
      <c r="N114">
        <v>16.23</v>
      </c>
      <c r="O114">
        <v>5.0999999999999996</v>
      </c>
      <c r="P114">
        <v>0</v>
      </c>
      <c r="Q114">
        <v>15.5</v>
      </c>
      <c r="R114">
        <v>1</v>
      </c>
      <c r="S114">
        <v>1</v>
      </c>
      <c r="T114" s="2">
        <f t="shared" si="10"/>
        <v>3.9268263757115753</v>
      </c>
      <c r="U114" s="3">
        <f t="shared" si="11"/>
        <v>1.294176944971537</v>
      </c>
      <c r="V114" t="e">
        <f>VLOOKUP(A114,[1]FantasyPros_2016_Projections_RP!A$2:H$2000,8,FALSE)</f>
        <v>#N/A</v>
      </c>
    </row>
    <row r="115" spans="1:22">
      <c r="A115" t="s">
        <v>342</v>
      </c>
      <c r="B115" t="s">
        <v>501</v>
      </c>
      <c r="C115">
        <f>(F115*'Points System'!$E$6)+(G115*'Points System'!$E$2)+(H115*'Points System'!$E$3)+(I115*'Points System'!$E$7)+(J115*'Points System'!$E$8)+(K115*'Points System'!$E$10)+(L115*'Points System'!$E$9)+(M115*'Points System'!$E$4)+(N115*'Points System'!$E$12)+(O115*'Points System'!$E$17)+(P115*'Points System'!$E$11)+(Q115*'Points System'!$E$22)+(R115*'Points System'!$E$13)+(S115*'Points System'!$E$14)</f>
        <v>339.10000000000014</v>
      </c>
      <c r="D115">
        <f t="shared" si="9"/>
        <v>10.938709677419359</v>
      </c>
      <c r="E115">
        <v>31</v>
      </c>
      <c r="F115">
        <v>172.96</v>
      </c>
      <c r="G115">
        <v>10.52</v>
      </c>
      <c r="H115">
        <v>10.06</v>
      </c>
      <c r="I115">
        <v>133.69</v>
      </c>
      <c r="J115">
        <v>59.27</v>
      </c>
      <c r="K115">
        <v>173.01</v>
      </c>
      <c r="L115">
        <v>83.49</v>
      </c>
      <c r="M115">
        <v>0</v>
      </c>
      <c r="N115">
        <v>15.53</v>
      </c>
      <c r="O115">
        <v>4.4000000000000004</v>
      </c>
      <c r="P115">
        <v>0</v>
      </c>
      <c r="Q115">
        <v>21</v>
      </c>
      <c r="R115">
        <v>1</v>
      </c>
      <c r="S115">
        <v>0</v>
      </c>
      <c r="T115" s="2">
        <f t="shared" si="10"/>
        <v>4.3444148936170208</v>
      </c>
      <c r="U115" s="3">
        <f t="shared" si="11"/>
        <v>1.3429694727104533</v>
      </c>
      <c r="V115" t="e">
        <f>VLOOKUP(A115,[1]FantasyPros_2016_Projections_RP!A$2:H$2000,8,FALSE)</f>
        <v>#N/A</v>
      </c>
    </row>
    <row r="116" spans="1:22">
      <c r="A116" t="s">
        <v>459</v>
      </c>
      <c r="B116" t="s">
        <v>501</v>
      </c>
      <c r="C116">
        <f>(F116*'Points System'!$E$6)+(G116*'Points System'!$E$2)+(H116*'Points System'!$E$3)+(I116*'Points System'!$E$7)+(J116*'Points System'!$E$8)+(K116*'Points System'!$E$10)+(L116*'Points System'!$E$9)+(M116*'Points System'!$E$4)+(N116*'Points System'!$E$12)+(O116*'Points System'!$E$17)+(P116*'Points System'!$E$11)+(Q116*'Points System'!$E$22)+(R116*'Points System'!$E$13)+(S116*'Points System'!$E$14)</f>
        <v>356.18000000000006</v>
      </c>
      <c r="D116">
        <f t="shared" si="9"/>
        <v>12.282068965517244</v>
      </c>
      <c r="E116">
        <v>29</v>
      </c>
      <c r="F116">
        <v>174.13</v>
      </c>
      <c r="G116">
        <v>10.6</v>
      </c>
      <c r="H116">
        <v>10.52</v>
      </c>
      <c r="I116">
        <v>131.86000000000001</v>
      </c>
      <c r="J116">
        <v>25.68</v>
      </c>
      <c r="K116">
        <v>191.79</v>
      </c>
      <c r="L116">
        <v>81</v>
      </c>
      <c r="M116">
        <v>0</v>
      </c>
      <c r="N116">
        <v>15.3</v>
      </c>
      <c r="O116">
        <v>5.0999999999999996</v>
      </c>
      <c r="P116">
        <v>0</v>
      </c>
      <c r="Q116">
        <v>22.17</v>
      </c>
      <c r="R116">
        <v>1</v>
      </c>
      <c r="S116">
        <v>0</v>
      </c>
      <c r="T116" s="2">
        <f t="shared" si="10"/>
        <v>4.1865273071842877</v>
      </c>
      <c r="U116" s="3">
        <f t="shared" si="11"/>
        <v>1.2488945041061277</v>
      </c>
      <c r="V116" t="e">
        <f>VLOOKUP(A116,[1]FantasyPros_2016_Projections_RP!A$2:H$2000,8,FALSE)</f>
        <v>#N/A</v>
      </c>
    </row>
    <row r="117" spans="1:22">
      <c r="A117" t="s">
        <v>450</v>
      </c>
      <c r="B117" t="s">
        <v>501</v>
      </c>
      <c r="C117">
        <f>(F117*'Points System'!$E$6)+(G117*'Points System'!$E$2)+(H117*'Points System'!$E$3)+(I117*'Points System'!$E$7)+(J117*'Points System'!$E$8)+(K117*'Points System'!$E$10)+(L117*'Points System'!$E$9)+(M117*'Points System'!$E$4)+(N117*'Points System'!$E$12)+(O117*'Points System'!$E$17)+(P117*'Points System'!$E$11)+(Q117*'Points System'!$E$22)+(R117*'Points System'!$E$13)+(S117*'Points System'!$E$14)</f>
        <v>383.70000000000005</v>
      </c>
      <c r="D117">
        <f t="shared" si="9"/>
        <v>14.211111111111112</v>
      </c>
      <c r="E117">
        <v>27</v>
      </c>
      <c r="F117">
        <v>157.11000000000001</v>
      </c>
      <c r="G117">
        <v>10.63</v>
      </c>
      <c r="H117">
        <v>9.0299999999999994</v>
      </c>
      <c r="I117">
        <v>147.07</v>
      </c>
      <c r="J117">
        <v>27.72</v>
      </c>
      <c r="K117">
        <v>150.13</v>
      </c>
      <c r="L117">
        <v>64.849999999999994</v>
      </c>
      <c r="M117">
        <v>0</v>
      </c>
      <c r="N117">
        <v>15.27</v>
      </c>
      <c r="O117">
        <v>4.5999999999999996</v>
      </c>
      <c r="P117">
        <v>0</v>
      </c>
      <c r="Q117">
        <v>17</v>
      </c>
      <c r="R117">
        <v>1</v>
      </c>
      <c r="S117">
        <v>0</v>
      </c>
      <c r="T117" s="2">
        <f t="shared" si="10"/>
        <v>3.7149131181974409</v>
      </c>
      <c r="U117" s="3">
        <f t="shared" si="11"/>
        <v>1.1320094201514861</v>
      </c>
      <c r="V117" t="e">
        <f>VLOOKUP(A117,[1]FantasyPros_2016_Projections_RP!A$2:H$2000,8,FALSE)</f>
        <v>#N/A</v>
      </c>
    </row>
    <row r="118" spans="1:22">
      <c r="A118" t="s">
        <v>381</v>
      </c>
      <c r="B118" t="s">
        <v>501</v>
      </c>
      <c r="C118">
        <f>(F118*'Points System'!$E$6)+(G118*'Points System'!$E$2)+(H118*'Points System'!$E$3)+(I118*'Points System'!$E$7)+(J118*'Points System'!$E$8)+(K118*'Points System'!$E$10)+(L118*'Points System'!$E$9)+(M118*'Points System'!$E$4)+(N118*'Points System'!$E$12)+(O118*'Points System'!$E$17)+(P118*'Points System'!$E$11)+(Q118*'Points System'!$E$22)+(R118*'Points System'!$E$13)+(S118*'Points System'!$E$14)</f>
        <v>384.18</v>
      </c>
      <c r="D118">
        <f t="shared" si="9"/>
        <v>14.776153846153846</v>
      </c>
      <c r="E118">
        <v>26</v>
      </c>
      <c r="F118">
        <v>159.83000000000001</v>
      </c>
      <c r="G118">
        <v>10.59</v>
      </c>
      <c r="H118">
        <v>8.2899999999999991</v>
      </c>
      <c r="I118">
        <v>137.26</v>
      </c>
      <c r="J118">
        <v>30.01</v>
      </c>
      <c r="K118">
        <v>150.06</v>
      </c>
      <c r="L118">
        <v>64</v>
      </c>
      <c r="M118">
        <v>0</v>
      </c>
      <c r="N118">
        <v>16.77</v>
      </c>
      <c r="O118">
        <v>3.8</v>
      </c>
      <c r="P118">
        <v>0</v>
      </c>
      <c r="Q118">
        <v>18.670000000000002</v>
      </c>
      <c r="R118">
        <v>1</v>
      </c>
      <c r="S118">
        <v>1</v>
      </c>
      <c r="T118" s="2">
        <f t="shared" si="10"/>
        <v>3.603829068385159</v>
      </c>
      <c r="U118" s="3">
        <f t="shared" si="11"/>
        <v>1.1266345492085339</v>
      </c>
      <c r="V118" t="e">
        <f>VLOOKUP(A118,[1]FantasyPros_2016_Projections_RP!A$2:H$2000,8,FALSE)</f>
        <v>#N/A</v>
      </c>
    </row>
    <row r="119" spans="1:22">
      <c r="A119" t="s">
        <v>333</v>
      </c>
      <c r="B119" t="s">
        <v>501</v>
      </c>
      <c r="C119">
        <f>(F119*'Points System'!$E$6)+(G119*'Points System'!$E$2)+(H119*'Points System'!$E$3)+(I119*'Points System'!$E$7)+(J119*'Points System'!$E$8)+(K119*'Points System'!$E$10)+(L119*'Points System'!$E$9)+(M119*'Points System'!$E$4)+(N119*'Points System'!$E$12)+(O119*'Points System'!$E$17)+(P119*'Points System'!$E$11)+(Q119*'Points System'!$E$22)+(R119*'Points System'!$E$13)+(S119*'Points System'!$E$14)</f>
        <v>340.56999999999982</v>
      </c>
      <c r="D119">
        <f t="shared" si="9"/>
        <v>13.355686274509797</v>
      </c>
      <c r="E119">
        <v>25.5</v>
      </c>
      <c r="F119">
        <v>151.09</v>
      </c>
      <c r="G119">
        <v>9.14</v>
      </c>
      <c r="H119">
        <v>8.41</v>
      </c>
      <c r="I119">
        <v>153.69999999999999</v>
      </c>
      <c r="J119">
        <v>66.349999999999994</v>
      </c>
      <c r="K119">
        <v>137.61000000000001</v>
      </c>
      <c r="L119">
        <v>66.09</v>
      </c>
      <c r="M119">
        <v>0</v>
      </c>
      <c r="N119">
        <v>16.2</v>
      </c>
      <c r="O119">
        <v>7.1</v>
      </c>
      <c r="P119">
        <v>0</v>
      </c>
      <c r="Q119">
        <v>14.5</v>
      </c>
      <c r="R119">
        <v>1</v>
      </c>
      <c r="S119">
        <v>0</v>
      </c>
      <c r="T119" s="2">
        <f t="shared" si="10"/>
        <v>3.9367926401482563</v>
      </c>
      <c r="U119" s="3">
        <f t="shared" si="11"/>
        <v>1.3499238864253094</v>
      </c>
      <c r="V119" t="e">
        <f>VLOOKUP(A119,[1]FantasyPros_2016_Projections_RP!A$2:H$2000,8,FALSE)</f>
        <v>#N/A</v>
      </c>
    </row>
    <row r="120" spans="1:22">
      <c r="A120" t="s">
        <v>497</v>
      </c>
      <c r="B120" t="s">
        <v>501</v>
      </c>
      <c r="C120">
        <f>(F120*'Points System'!$E$6)+(G120*'Points System'!$E$2)+(H120*'Points System'!$E$3)+(I120*'Points System'!$E$7)+(J120*'Points System'!$E$8)+(K120*'Points System'!$E$10)+(L120*'Points System'!$E$9)+(M120*'Points System'!$E$4)+(N120*'Points System'!$E$12)+(O120*'Points System'!$E$17)+(P120*'Points System'!$E$11)+(Q120*'Points System'!$E$22)+(R120*'Points System'!$E$13)+(S120*'Points System'!$E$14)</f>
        <v>326.21999999999991</v>
      </c>
      <c r="D120">
        <f t="shared" si="9"/>
        <v>10.479280436877607</v>
      </c>
      <c r="E120">
        <v>31.13</v>
      </c>
      <c r="F120">
        <v>173.42</v>
      </c>
      <c r="G120">
        <v>10.6</v>
      </c>
      <c r="H120">
        <v>10.72</v>
      </c>
      <c r="I120">
        <v>125.19</v>
      </c>
      <c r="J120">
        <v>59.38</v>
      </c>
      <c r="K120">
        <v>181.1</v>
      </c>
      <c r="L120">
        <v>78.150000000000006</v>
      </c>
      <c r="M120">
        <v>0</v>
      </c>
      <c r="N120">
        <v>15.07</v>
      </c>
      <c r="O120">
        <v>3.9</v>
      </c>
      <c r="P120">
        <v>0</v>
      </c>
      <c r="Q120">
        <v>18.670000000000002</v>
      </c>
      <c r="R120">
        <v>1</v>
      </c>
      <c r="S120">
        <v>0</v>
      </c>
      <c r="T120" s="2">
        <f t="shared" si="10"/>
        <v>4.0557605812478377</v>
      </c>
      <c r="U120" s="3">
        <f t="shared" si="11"/>
        <v>1.3866912697497407</v>
      </c>
      <c r="V120" t="e">
        <f>VLOOKUP(A120,[1]FantasyPros_2016_Projections_RP!A$2:H$2000,8,FALSE)</f>
        <v>#N/A</v>
      </c>
    </row>
    <row r="121" spans="1:22">
      <c r="A121" t="s">
        <v>435</v>
      </c>
      <c r="B121" t="s">
        <v>501</v>
      </c>
      <c r="C121">
        <f>(F121*'Points System'!$E$6)+(G121*'Points System'!$E$2)+(H121*'Points System'!$E$3)+(I121*'Points System'!$E$7)+(J121*'Points System'!$E$8)+(K121*'Points System'!$E$10)+(L121*'Points System'!$E$9)+(M121*'Points System'!$E$4)+(N121*'Points System'!$E$12)+(O121*'Points System'!$E$17)+(P121*'Points System'!$E$11)+(Q121*'Points System'!$E$22)+(R121*'Points System'!$E$13)+(S121*'Points System'!$E$14)</f>
        <v>359.21999999999997</v>
      </c>
      <c r="D121">
        <f t="shared" si="9"/>
        <v>14.087058823529411</v>
      </c>
      <c r="E121">
        <v>25.5</v>
      </c>
      <c r="F121">
        <v>150.16999999999999</v>
      </c>
      <c r="G121">
        <v>9.15</v>
      </c>
      <c r="H121">
        <v>8.2799999999999994</v>
      </c>
      <c r="I121">
        <v>153.69</v>
      </c>
      <c r="J121">
        <v>55.66</v>
      </c>
      <c r="K121">
        <v>131.06</v>
      </c>
      <c r="L121">
        <v>62.61</v>
      </c>
      <c r="M121">
        <v>0</v>
      </c>
      <c r="N121">
        <v>14.93</v>
      </c>
      <c r="O121">
        <v>7</v>
      </c>
      <c r="P121">
        <v>0</v>
      </c>
      <c r="Q121">
        <v>14.17</v>
      </c>
      <c r="R121">
        <v>1</v>
      </c>
      <c r="S121">
        <v>0</v>
      </c>
      <c r="T121" s="2">
        <f t="shared" si="10"/>
        <v>3.7523473396816946</v>
      </c>
      <c r="U121" s="3">
        <f t="shared" si="11"/>
        <v>1.2433908237331026</v>
      </c>
      <c r="V121" t="e">
        <f>VLOOKUP(A121,[1]FantasyPros_2016_Projections_RP!A$2:H$2000,8,FALSE)</f>
        <v>#N/A</v>
      </c>
    </row>
    <row r="122" spans="1:22">
      <c r="A122" t="s">
        <v>418</v>
      </c>
      <c r="B122" t="s">
        <v>501</v>
      </c>
      <c r="C122">
        <f>(F122*'Points System'!$E$6)+(G122*'Points System'!$E$2)+(H122*'Points System'!$E$3)+(I122*'Points System'!$E$7)+(J122*'Points System'!$E$8)+(K122*'Points System'!$E$10)+(L122*'Points System'!$E$9)+(M122*'Points System'!$E$4)+(N122*'Points System'!$E$12)+(O122*'Points System'!$E$17)+(P122*'Points System'!$E$11)+(Q122*'Points System'!$E$22)+(R122*'Points System'!$E$13)+(S122*'Points System'!$E$14)</f>
        <v>326.15999999999997</v>
      </c>
      <c r="D122">
        <f t="shared" si="9"/>
        <v>11.376351587024763</v>
      </c>
      <c r="E122">
        <v>28.67</v>
      </c>
      <c r="F122">
        <v>158.1</v>
      </c>
      <c r="G122">
        <v>10.36</v>
      </c>
      <c r="H122">
        <v>9.24</v>
      </c>
      <c r="I122">
        <v>137.79</v>
      </c>
      <c r="J122">
        <v>62.63</v>
      </c>
      <c r="K122">
        <v>153.79</v>
      </c>
      <c r="L122">
        <v>75.11</v>
      </c>
      <c r="M122">
        <v>0</v>
      </c>
      <c r="N122">
        <v>15.63</v>
      </c>
      <c r="O122">
        <v>5.5</v>
      </c>
      <c r="P122">
        <v>0</v>
      </c>
      <c r="Q122">
        <v>15.75</v>
      </c>
      <c r="R122">
        <v>1</v>
      </c>
      <c r="S122">
        <v>0</v>
      </c>
      <c r="T122" s="2">
        <f t="shared" si="10"/>
        <v>4.2757115749525623</v>
      </c>
      <c r="U122" s="3">
        <f t="shared" si="11"/>
        <v>1.3688804554079697</v>
      </c>
      <c r="V122" t="e">
        <f>VLOOKUP(A122,[1]FantasyPros_2016_Projections_RP!A$2:H$2000,8,FALSE)</f>
        <v>#N/A</v>
      </c>
    </row>
    <row r="123" spans="1:22">
      <c r="A123" t="s">
        <v>481</v>
      </c>
      <c r="B123" t="s">
        <v>501</v>
      </c>
      <c r="C123">
        <f>(F123*'Points System'!$E$6)+(G123*'Points System'!$E$2)+(H123*'Points System'!$E$3)+(I123*'Points System'!$E$7)+(J123*'Points System'!$E$8)+(K123*'Points System'!$E$10)+(L123*'Points System'!$E$9)+(M123*'Points System'!$E$4)+(N123*'Points System'!$E$12)+(O123*'Points System'!$E$17)+(P123*'Points System'!$E$11)+(Q123*'Points System'!$E$22)+(R123*'Points System'!$E$13)+(S123*'Points System'!$E$14)</f>
        <v>311.61999999999989</v>
      </c>
      <c r="D123">
        <f t="shared" si="9"/>
        <v>10.639125981563669</v>
      </c>
      <c r="E123">
        <v>29.29</v>
      </c>
      <c r="F123">
        <v>168.84</v>
      </c>
      <c r="G123">
        <v>9.16</v>
      </c>
      <c r="H123">
        <v>11.5</v>
      </c>
      <c r="I123">
        <v>132.66999999999999</v>
      </c>
      <c r="J123">
        <v>66.75</v>
      </c>
      <c r="K123">
        <v>168.45</v>
      </c>
      <c r="L123">
        <v>80.67</v>
      </c>
      <c r="M123">
        <v>0</v>
      </c>
      <c r="N123">
        <v>15.73</v>
      </c>
      <c r="O123">
        <v>5.8</v>
      </c>
      <c r="P123">
        <v>0</v>
      </c>
      <c r="Q123">
        <v>18.2</v>
      </c>
      <c r="R123">
        <v>1</v>
      </c>
      <c r="S123">
        <v>0</v>
      </c>
      <c r="T123" s="2">
        <f t="shared" si="10"/>
        <v>4.3001066098081022</v>
      </c>
      <c r="U123" s="3">
        <f t="shared" si="11"/>
        <v>1.3930348258706466</v>
      </c>
      <c r="V123" t="e">
        <f>VLOOKUP(A123,[1]FantasyPros_2016_Projections_RP!A$2:H$2000,8,FALSE)</f>
        <v>#N/A</v>
      </c>
    </row>
    <row r="124" spans="1:22">
      <c r="A124" t="s">
        <v>432</v>
      </c>
      <c r="B124" t="s">
        <v>501</v>
      </c>
      <c r="C124">
        <f>(F124*'Points System'!$E$6)+(G124*'Points System'!$E$2)+(H124*'Points System'!$E$3)+(I124*'Points System'!$E$7)+(J124*'Points System'!$E$8)+(K124*'Points System'!$E$10)+(L124*'Points System'!$E$9)+(M124*'Points System'!$E$4)+(N124*'Points System'!$E$12)+(O124*'Points System'!$E$17)+(P124*'Points System'!$E$11)+(Q124*'Points System'!$E$22)+(R124*'Points System'!$E$13)+(S124*'Points System'!$E$14)</f>
        <v>373.78999999999991</v>
      </c>
      <c r="D124">
        <f t="shared" si="9"/>
        <v>13.231504424778757</v>
      </c>
      <c r="E124">
        <v>28.25</v>
      </c>
      <c r="F124">
        <v>160.38999999999999</v>
      </c>
      <c r="G124">
        <v>9.6999999999999993</v>
      </c>
      <c r="H124">
        <v>7.51</v>
      </c>
      <c r="I124">
        <v>138.16999999999999</v>
      </c>
      <c r="J124">
        <v>40.21</v>
      </c>
      <c r="K124">
        <v>150.6</v>
      </c>
      <c r="L124">
        <v>65.69</v>
      </c>
      <c r="M124">
        <v>0</v>
      </c>
      <c r="N124">
        <v>13.83</v>
      </c>
      <c r="O124">
        <v>5.5</v>
      </c>
      <c r="P124">
        <v>0</v>
      </c>
      <c r="Q124">
        <v>14.83</v>
      </c>
      <c r="R124">
        <v>1</v>
      </c>
      <c r="S124">
        <v>1</v>
      </c>
      <c r="T124" s="2">
        <f t="shared" si="10"/>
        <v>3.68607768564125</v>
      </c>
      <c r="U124" s="3">
        <f t="shared" si="11"/>
        <v>1.1896626971756346</v>
      </c>
      <c r="V124" t="e">
        <f>VLOOKUP(A124,[1]FantasyPros_2016_Projections_RP!A$2:H$2000,8,FALSE)</f>
        <v>#N/A</v>
      </c>
    </row>
    <row r="125" spans="1:22">
      <c r="A125" t="s">
        <v>314</v>
      </c>
      <c r="B125" t="s">
        <v>501</v>
      </c>
      <c r="C125">
        <f>(F125*'Points System'!$E$6)+(G125*'Points System'!$E$2)+(H125*'Points System'!$E$3)+(I125*'Points System'!$E$7)+(J125*'Points System'!$E$8)+(K125*'Points System'!$E$10)+(L125*'Points System'!$E$9)+(M125*'Points System'!$E$4)+(N125*'Points System'!$E$12)+(O125*'Points System'!$E$17)+(P125*'Points System'!$E$11)+(Q125*'Points System'!$E$22)+(R125*'Points System'!$E$13)+(S125*'Points System'!$E$14)</f>
        <v>375.58000000000004</v>
      </c>
      <c r="D125">
        <f t="shared" si="9"/>
        <v>15.248883475436461</v>
      </c>
      <c r="E125">
        <v>24.63</v>
      </c>
      <c r="F125">
        <v>156.41999999999999</v>
      </c>
      <c r="G125">
        <v>11.1</v>
      </c>
      <c r="H125">
        <v>7.98</v>
      </c>
      <c r="I125">
        <v>128.26</v>
      </c>
      <c r="J125">
        <v>33.880000000000003</v>
      </c>
      <c r="K125">
        <v>145.13999999999999</v>
      </c>
      <c r="L125">
        <v>58.52</v>
      </c>
      <c r="M125">
        <v>0</v>
      </c>
      <c r="N125">
        <v>17</v>
      </c>
      <c r="O125">
        <v>5.8</v>
      </c>
      <c r="P125">
        <v>0</v>
      </c>
      <c r="Q125">
        <v>10.5</v>
      </c>
      <c r="R125">
        <v>1.5</v>
      </c>
      <c r="S125">
        <v>1</v>
      </c>
      <c r="T125" s="2">
        <f t="shared" si="10"/>
        <v>3.3670886075949373</v>
      </c>
      <c r="U125" s="3">
        <f t="shared" si="11"/>
        <v>1.1444828027106508</v>
      </c>
      <c r="V125" t="e">
        <f>VLOOKUP(A125,[1]FantasyPros_2016_Projections_RP!A$2:H$2000,8,FALSE)</f>
        <v>#N/A</v>
      </c>
    </row>
    <row r="126" spans="1:22">
      <c r="A126" t="s">
        <v>321</v>
      </c>
      <c r="B126" t="s">
        <v>501</v>
      </c>
      <c r="C126">
        <f>(F126*'Points System'!$E$6)+(G126*'Points System'!$E$2)+(H126*'Points System'!$E$3)+(I126*'Points System'!$E$7)+(J126*'Points System'!$E$8)+(K126*'Points System'!$E$10)+(L126*'Points System'!$E$9)+(M126*'Points System'!$E$4)+(N126*'Points System'!$E$12)+(O126*'Points System'!$E$17)+(P126*'Points System'!$E$11)+(Q126*'Points System'!$E$22)+(R126*'Points System'!$E$13)+(S126*'Points System'!$E$14)</f>
        <v>347.20999999999992</v>
      </c>
      <c r="D126">
        <f t="shared" si="9"/>
        <v>13.483883495145628</v>
      </c>
      <c r="E126">
        <v>25.75</v>
      </c>
      <c r="F126">
        <v>154.21</v>
      </c>
      <c r="G126">
        <v>9.8800000000000008</v>
      </c>
      <c r="H126">
        <v>8.86</v>
      </c>
      <c r="I126">
        <v>138.59</v>
      </c>
      <c r="J126">
        <v>44.75</v>
      </c>
      <c r="K126">
        <v>145.19999999999999</v>
      </c>
      <c r="L126">
        <v>69.16</v>
      </c>
      <c r="M126">
        <v>0</v>
      </c>
      <c r="N126">
        <v>14.6</v>
      </c>
      <c r="O126">
        <v>3.8</v>
      </c>
      <c r="P126">
        <v>0</v>
      </c>
      <c r="Q126">
        <v>16.329999999999998</v>
      </c>
      <c r="R126">
        <v>1</v>
      </c>
      <c r="S126">
        <v>1</v>
      </c>
      <c r="T126" s="2">
        <f t="shared" si="10"/>
        <v>4.0363141171130268</v>
      </c>
      <c r="U126" s="3">
        <f t="shared" si="11"/>
        <v>1.2317618831463588</v>
      </c>
      <c r="V126" t="e">
        <f>VLOOKUP(A126,[1]FantasyPros_2016_Projections_RP!A$2:H$2000,8,FALSE)</f>
        <v>#N/A</v>
      </c>
    </row>
    <row r="127" spans="1:22">
      <c r="A127" t="s">
        <v>453</v>
      </c>
      <c r="B127" t="s">
        <v>501</v>
      </c>
      <c r="C127">
        <f>(F127*'Points System'!$E$6)+(G127*'Points System'!$E$2)+(H127*'Points System'!$E$3)+(I127*'Points System'!$E$7)+(J127*'Points System'!$E$8)+(K127*'Points System'!$E$10)+(L127*'Points System'!$E$9)+(M127*'Points System'!$E$4)+(N127*'Points System'!$E$12)+(O127*'Points System'!$E$17)+(P127*'Points System'!$E$11)+(Q127*'Points System'!$E$22)+(R127*'Points System'!$E$13)+(S127*'Points System'!$E$14)</f>
        <v>355.00999999999993</v>
      </c>
      <c r="D127">
        <f t="shared" si="9"/>
        <v>13.921960784313724</v>
      </c>
      <c r="E127">
        <v>25.5</v>
      </c>
      <c r="F127">
        <v>155.06</v>
      </c>
      <c r="G127">
        <v>9.0299999999999994</v>
      </c>
      <c r="H127">
        <v>8.8800000000000008</v>
      </c>
      <c r="I127">
        <v>142.65</v>
      </c>
      <c r="J127">
        <v>48.35</v>
      </c>
      <c r="K127">
        <v>140.41</v>
      </c>
      <c r="L127">
        <v>64.81</v>
      </c>
      <c r="M127">
        <v>0</v>
      </c>
      <c r="N127">
        <v>12.77</v>
      </c>
      <c r="O127">
        <v>5.4</v>
      </c>
      <c r="P127">
        <v>0</v>
      </c>
      <c r="Q127">
        <v>21.83</v>
      </c>
      <c r="R127">
        <v>1</v>
      </c>
      <c r="S127">
        <v>1</v>
      </c>
      <c r="T127" s="2">
        <f t="shared" si="10"/>
        <v>3.7617051463949438</v>
      </c>
      <c r="U127" s="3">
        <f t="shared" si="11"/>
        <v>1.2173352250741647</v>
      </c>
      <c r="V127" t="e">
        <f>VLOOKUP(A127,[1]FantasyPros_2016_Projections_RP!A$2:H$2000,8,FALSE)</f>
        <v>#N/A</v>
      </c>
    </row>
    <row r="128" spans="1:22">
      <c r="A128" t="s">
        <v>386</v>
      </c>
      <c r="B128" t="s">
        <v>501</v>
      </c>
      <c r="C128">
        <f>(F128*'Points System'!$E$6)+(G128*'Points System'!$E$2)+(H128*'Points System'!$E$3)+(I128*'Points System'!$E$7)+(J128*'Points System'!$E$8)+(K128*'Points System'!$E$10)+(L128*'Points System'!$E$9)+(M128*'Points System'!$E$4)+(N128*'Points System'!$E$12)+(O128*'Points System'!$E$17)+(P128*'Points System'!$E$11)+(Q128*'Points System'!$E$22)+(R128*'Points System'!$E$13)+(S128*'Points System'!$E$14)</f>
        <v>332.46</v>
      </c>
      <c r="D128">
        <f t="shared" si="9"/>
        <v>11.768495575221237</v>
      </c>
      <c r="E128">
        <v>28.25</v>
      </c>
      <c r="F128">
        <v>155.21</v>
      </c>
      <c r="G128">
        <v>10.3</v>
      </c>
      <c r="H128">
        <v>8.83</v>
      </c>
      <c r="I128">
        <v>133.75</v>
      </c>
      <c r="J128">
        <v>47.5</v>
      </c>
      <c r="K128">
        <v>155.1</v>
      </c>
      <c r="L128">
        <v>71.67</v>
      </c>
      <c r="M128">
        <v>0</v>
      </c>
      <c r="N128">
        <v>14.73</v>
      </c>
      <c r="O128">
        <v>3.7</v>
      </c>
      <c r="P128">
        <v>0</v>
      </c>
      <c r="Q128">
        <v>20</v>
      </c>
      <c r="R128">
        <v>1</v>
      </c>
      <c r="S128">
        <v>0</v>
      </c>
      <c r="T128" s="2">
        <f t="shared" si="10"/>
        <v>4.1558533599639196</v>
      </c>
      <c r="U128" s="3">
        <f t="shared" si="11"/>
        <v>1.3053282649313831</v>
      </c>
      <c r="V128" t="e">
        <f>VLOOKUP(A128,[1]FantasyPros_2016_Projections_RP!A$2:H$2000,8,FALSE)</f>
        <v>#N/A</v>
      </c>
    </row>
    <row r="129" spans="1:22">
      <c r="A129" t="s">
        <v>396</v>
      </c>
      <c r="B129" t="s">
        <v>501</v>
      </c>
      <c r="C129">
        <f>(F129*'Points System'!$E$6)+(G129*'Points System'!$E$2)+(H129*'Points System'!$E$3)+(I129*'Points System'!$E$7)+(J129*'Points System'!$E$8)+(K129*'Points System'!$E$10)+(L129*'Points System'!$E$9)+(M129*'Points System'!$E$4)+(N129*'Points System'!$E$12)+(O129*'Points System'!$E$17)+(P129*'Points System'!$E$11)+(Q129*'Points System'!$E$22)+(R129*'Points System'!$E$13)+(S129*'Points System'!$E$14)</f>
        <v>351.45</v>
      </c>
      <c r="D129">
        <f t="shared" si="9"/>
        <v>12.954294139329155</v>
      </c>
      <c r="E129">
        <v>27.13</v>
      </c>
      <c r="F129">
        <v>151.22999999999999</v>
      </c>
      <c r="G129">
        <v>9.41</v>
      </c>
      <c r="H129">
        <v>8.26</v>
      </c>
      <c r="I129">
        <v>141.81</v>
      </c>
      <c r="J129">
        <v>41.12</v>
      </c>
      <c r="K129">
        <v>143.11000000000001</v>
      </c>
      <c r="L129">
        <v>65.569999999999993</v>
      </c>
      <c r="M129">
        <v>0</v>
      </c>
      <c r="N129">
        <v>14.2</v>
      </c>
      <c r="O129">
        <v>6.2</v>
      </c>
      <c r="P129">
        <v>0</v>
      </c>
      <c r="Q129">
        <v>19.170000000000002</v>
      </c>
      <c r="R129">
        <v>1</v>
      </c>
      <c r="S129">
        <v>0</v>
      </c>
      <c r="T129" s="2">
        <f t="shared" si="10"/>
        <v>3.9022019440587181</v>
      </c>
      <c r="U129" s="3">
        <f t="shared" si="11"/>
        <v>1.2182106724856181</v>
      </c>
      <c r="V129" t="e">
        <f>VLOOKUP(A129,[1]FantasyPros_2016_Projections_RP!A$2:H$2000,8,FALSE)</f>
        <v>#N/A</v>
      </c>
    </row>
    <row r="130" spans="1:22">
      <c r="A130" t="s">
        <v>369</v>
      </c>
      <c r="B130" t="s">
        <v>501</v>
      </c>
      <c r="C130">
        <f>(F130*'Points System'!$E$6)+(G130*'Points System'!$E$2)+(H130*'Points System'!$E$3)+(I130*'Points System'!$E$7)+(J130*'Points System'!$E$8)+(K130*'Points System'!$E$10)+(L130*'Points System'!$E$9)+(M130*'Points System'!$E$4)+(N130*'Points System'!$E$12)+(O130*'Points System'!$E$17)+(P130*'Points System'!$E$11)+(Q130*'Points System'!$E$22)+(R130*'Points System'!$E$13)+(S130*'Points System'!$E$14)</f>
        <v>320.93999999999983</v>
      </c>
      <c r="D130">
        <f t="shared" ref="D130:D161" si="12">IF(E130&gt;14,C130/E130,0)</f>
        <v>12.343846153846147</v>
      </c>
      <c r="E130">
        <v>26</v>
      </c>
      <c r="F130">
        <v>160.58000000000001</v>
      </c>
      <c r="G130">
        <v>9.41</v>
      </c>
      <c r="H130">
        <v>9.9</v>
      </c>
      <c r="I130">
        <v>129.82</v>
      </c>
      <c r="J130">
        <v>49.69</v>
      </c>
      <c r="K130">
        <v>162.01</v>
      </c>
      <c r="L130">
        <v>76.47</v>
      </c>
      <c r="M130">
        <v>0</v>
      </c>
      <c r="N130">
        <v>16.77</v>
      </c>
      <c r="O130">
        <v>6.4</v>
      </c>
      <c r="P130">
        <v>0</v>
      </c>
      <c r="Q130">
        <v>17.8</v>
      </c>
      <c r="R130">
        <v>1</v>
      </c>
      <c r="S130">
        <v>0</v>
      </c>
      <c r="T130" s="2">
        <f t="shared" ref="T130:T161" si="13">(L130*9)/F130</f>
        <v>4.2859011084817533</v>
      </c>
      <c r="U130" s="3">
        <f t="shared" ref="U130:U161" si="14">(J130+K130)/F130</f>
        <v>1.3183459957653505</v>
      </c>
      <c r="V130" t="e">
        <f>VLOOKUP(A130,[1]FantasyPros_2016_Projections_RP!A$2:H$2000,8,FALSE)</f>
        <v>#N/A</v>
      </c>
    </row>
    <row r="131" spans="1:22">
      <c r="A131" t="s">
        <v>380</v>
      </c>
      <c r="B131" t="s">
        <v>501</v>
      </c>
      <c r="C131">
        <f>(F131*'Points System'!$E$6)+(G131*'Points System'!$E$2)+(H131*'Points System'!$E$3)+(I131*'Points System'!$E$7)+(J131*'Points System'!$E$8)+(K131*'Points System'!$E$10)+(L131*'Points System'!$E$9)+(M131*'Points System'!$E$4)+(N131*'Points System'!$E$12)+(O131*'Points System'!$E$17)+(P131*'Points System'!$E$11)+(Q131*'Points System'!$E$22)+(R131*'Points System'!$E$13)+(S131*'Points System'!$E$14)</f>
        <v>332.78999999999991</v>
      </c>
      <c r="D131">
        <f t="shared" si="12"/>
        <v>11.992432432432429</v>
      </c>
      <c r="E131">
        <v>27.75</v>
      </c>
      <c r="F131">
        <v>156.51</v>
      </c>
      <c r="G131">
        <v>8.92</v>
      </c>
      <c r="H131">
        <v>8.94</v>
      </c>
      <c r="I131">
        <v>139.37</v>
      </c>
      <c r="J131">
        <v>62.32</v>
      </c>
      <c r="K131">
        <v>145.52000000000001</v>
      </c>
      <c r="L131">
        <v>68.17</v>
      </c>
      <c r="M131">
        <v>0</v>
      </c>
      <c r="N131">
        <v>13.3</v>
      </c>
      <c r="O131">
        <v>7.2</v>
      </c>
      <c r="P131">
        <v>0</v>
      </c>
      <c r="Q131">
        <v>21</v>
      </c>
      <c r="R131">
        <v>1</v>
      </c>
      <c r="S131">
        <v>0</v>
      </c>
      <c r="T131" s="2">
        <f t="shared" si="13"/>
        <v>3.9200690051753884</v>
      </c>
      <c r="U131" s="3">
        <f t="shared" si="14"/>
        <v>1.3279662641364769</v>
      </c>
      <c r="V131" t="e">
        <f>VLOOKUP(A131,[1]FantasyPros_2016_Projections_RP!A$2:H$2000,8,FALSE)</f>
        <v>#N/A</v>
      </c>
    </row>
    <row r="132" spans="1:22">
      <c r="A132" t="s">
        <v>456</v>
      </c>
      <c r="B132" t="s">
        <v>501</v>
      </c>
      <c r="C132">
        <f>(F132*'Points System'!$E$6)+(G132*'Points System'!$E$2)+(H132*'Points System'!$E$3)+(I132*'Points System'!$E$7)+(J132*'Points System'!$E$8)+(K132*'Points System'!$E$10)+(L132*'Points System'!$E$9)+(M132*'Points System'!$E$4)+(N132*'Points System'!$E$12)+(O132*'Points System'!$E$17)+(P132*'Points System'!$E$11)+(Q132*'Points System'!$E$22)+(R132*'Points System'!$E$13)+(S132*'Points System'!$E$14)</f>
        <v>331.45999999999992</v>
      </c>
      <c r="D132">
        <f t="shared" si="12"/>
        <v>12.105916727538347</v>
      </c>
      <c r="E132">
        <v>27.38</v>
      </c>
      <c r="F132">
        <v>160.72</v>
      </c>
      <c r="G132">
        <v>9.94</v>
      </c>
      <c r="H132">
        <v>8.61</v>
      </c>
      <c r="I132">
        <v>128.09</v>
      </c>
      <c r="J132">
        <v>45.89</v>
      </c>
      <c r="K132">
        <v>166.08</v>
      </c>
      <c r="L132">
        <v>73.47</v>
      </c>
      <c r="M132">
        <v>0</v>
      </c>
      <c r="N132">
        <v>14.53</v>
      </c>
      <c r="O132">
        <v>4.5999999999999996</v>
      </c>
      <c r="P132">
        <v>0</v>
      </c>
      <c r="Q132">
        <v>14.67</v>
      </c>
      <c r="R132">
        <v>1</v>
      </c>
      <c r="S132">
        <v>0</v>
      </c>
      <c r="T132" s="2">
        <f t="shared" si="13"/>
        <v>4.1141737182677947</v>
      </c>
      <c r="U132" s="3">
        <f t="shared" si="14"/>
        <v>1.3188775510204083</v>
      </c>
      <c r="V132" t="e">
        <f>VLOOKUP(A132,[1]FantasyPros_2016_Projections_RP!A$2:H$2000,8,FALSE)</f>
        <v>#N/A</v>
      </c>
    </row>
    <row r="133" spans="1:22">
      <c r="A133" t="s">
        <v>467</v>
      </c>
      <c r="B133" t="s">
        <v>501</v>
      </c>
      <c r="C133">
        <f>(F133*'Points System'!$E$6)+(G133*'Points System'!$E$2)+(H133*'Points System'!$E$3)+(I133*'Points System'!$E$7)+(J133*'Points System'!$E$8)+(K133*'Points System'!$E$10)+(L133*'Points System'!$E$9)+(M133*'Points System'!$E$4)+(N133*'Points System'!$E$12)+(O133*'Points System'!$E$17)+(P133*'Points System'!$E$11)+(Q133*'Points System'!$E$22)+(R133*'Points System'!$E$13)+(S133*'Points System'!$E$14)</f>
        <v>307.27999999999992</v>
      </c>
      <c r="D133">
        <f t="shared" si="12"/>
        <v>11.089137495488989</v>
      </c>
      <c r="E133">
        <v>27.71</v>
      </c>
      <c r="F133">
        <v>157.35</v>
      </c>
      <c r="G133">
        <v>9.1199999999999992</v>
      </c>
      <c r="H133">
        <v>9.9499999999999993</v>
      </c>
      <c r="I133">
        <v>132.66999999999999</v>
      </c>
      <c r="J133">
        <v>54.36</v>
      </c>
      <c r="K133">
        <v>161.6</v>
      </c>
      <c r="L133">
        <v>77.33</v>
      </c>
      <c r="M133">
        <v>0</v>
      </c>
      <c r="N133">
        <v>14.27</v>
      </c>
      <c r="O133">
        <v>5.6</v>
      </c>
      <c r="P133">
        <v>0</v>
      </c>
      <c r="Q133">
        <v>21.8</v>
      </c>
      <c r="R133">
        <v>1</v>
      </c>
      <c r="S133">
        <v>0</v>
      </c>
      <c r="T133" s="2">
        <f t="shared" si="13"/>
        <v>4.4230695900857961</v>
      </c>
      <c r="U133" s="3">
        <f t="shared" si="14"/>
        <v>1.3724817286304416</v>
      </c>
      <c r="V133" t="e">
        <f>VLOOKUP(A133,[1]FantasyPros_2016_Projections_RP!A$2:H$2000,8,FALSE)</f>
        <v>#N/A</v>
      </c>
    </row>
    <row r="134" spans="1:22">
      <c r="A134" t="s">
        <v>461</v>
      </c>
      <c r="B134" t="s">
        <v>501</v>
      </c>
      <c r="C134">
        <f>(F134*'Points System'!$E$6)+(G134*'Points System'!$E$2)+(H134*'Points System'!$E$3)+(I134*'Points System'!$E$7)+(J134*'Points System'!$E$8)+(K134*'Points System'!$E$10)+(L134*'Points System'!$E$9)+(M134*'Points System'!$E$4)+(N134*'Points System'!$E$12)+(O134*'Points System'!$E$17)+(P134*'Points System'!$E$11)+(Q134*'Points System'!$E$22)+(R134*'Points System'!$E$13)+(S134*'Points System'!$E$14)</f>
        <v>340.72</v>
      </c>
      <c r="D134">
        <f t="shared" si="12"/>
        <v>13.252430960715676</v>
      </c>
      <c r="E134">
        <v>25.71</v>
      </c>
      <c r="F134">
        <v>146.1</v>
      </c>
      <c r="G134">
        <v>7.87</v>
      </c>
      <c r="H134">
        <v>9.66</v>
      </c>
      <c r="I134">
        <v>148.84</v>
      </c>
      <c r="J134">
        <v>42.94</v>
      </c>
      <c r="K134">
        <v>131.69</v>
      </c>
      <c r="L134">
        <v>62.84</v>
      </c>
      <c r="M134">
        <v>0</v>
      </c>
      <c r="N134">
        <v>14.53</v>
      </c>
      <c r="O134">
        <v>6.9</v>
      </c>
      <c r="P134">
        <v>0</v>
      </c>
      <c r="Q134">
        <v>14.2</v>
      </c>
      <c r="R134">
        <v>1</v>
      </c>
      <c r="S134">
        <v>0</v>
      </c>
      <c r="T134" s="2">
        <f t="shared" si="13"/>
        <v>3.8710472279260788</v>
      </c>
      <c r="U134" s="3">
        <f t="shared" si="14"/>
        <v>1.1952772073921971</v>
      </c>
      <c r="V134" t="e">
        <f>VLOOKUP(A134,[1]FantasyPros_2016_Projections_RP!A$2:H$2000,8,FALSE)</f>
        <v>#N/A</v>
      </c>
    </row>
    <row r="135" spans="1:22">
      <c r="A135" t="s">
        <v>330</v>
      </c>
      <c r="B135" t="s">
        <v>501</v>
      </c>
      <c r="C135">
        <f>(F135*'Points System'!$E$6)+(G135*'Points System'!$E$2)+(H135*'Points System'!$E$3)+(I135*'Points System'!$E$7)+(J135*'Points System'!$E$8)+(K135*'Points System'!$E$10)+(L135*'Points System'!$E$9)+(M135*'Points System'!$E$4)+(N135*'Points System'!$E$12)+(O135*'Points System'!$E$17)+(P135*'Points System'!$E$11)+(Q135*'Points System'!$E$22)+(R135*'Points System'!$E$13)+(S135*'Points System'!$E$14)</f>
        <v>317.35999999999996</v>
      </c>
      <c r="D135">
        <f t="shared" si="12"/>
        <v>12.504334121355397</v>
      </c>
      <c r="E135">
        <v>25.38</v>
      </c>
      <c r="F135">
        <v>154.09</v>
      </c>
      <c r="G135">
        <v>9.49</v>
      </c>
      <c r="H135">
        <v>9.2799999999999994</v>
      </c>
      <c r="I135">
        <v>130.97</v>
      </c>
      <c r="J135">
        <v>60.03</v>
      </c>
      <c r="K135">
        <v>146.72999999999999</v>
      </c>
      <c r="L135">
        <v>70.17</v>
      </c>
      <c r="M135">
        <v>0</v>
      </c>
      <c r="N135">
        <v>14.77</v>
      </c>
      <c r="O135">
        <v>7.5</v>
      </c>
      <c r="P135">
        <v>0</v>
      </c>
      <c r="Q135">
        <v>15.17</v>
      </c>
      <c r="R135">
        <v>1</v>
      </c>
      <c r="S135">
        <v>0</v>
      </c>
      <c r="T135" s="2">
        <f t="shared" si="13"/>
        <v>4.098448958400934</v>
      </c>
      <c r="U135" s="3">
        <f t="shared" si="14"/>
        <v>1.3418132260367317</v>
      </c>
      <c r="V135" t="e">
        <f>VLOOKUP(A135,[1]FantasyPros_2016_Projections_RP!A$2:H$2000,8,FALSE)</f>
        <v>#N/A</v>
      </c>
    </row>
    <row r="136" spans="1:22">
      <c r="A136" t="s">
        <v>313</v>
      </c>
      <c r="B136" t="s">
        <v>501</v>
      </c>
      <c r="C136">
        <f>(F136*'Points System'!$E$6)+(G136*'Points System'!$E$2)+(H136*'Points System'!$E$3)+(I136*'Points System'!$E$7)+(J136*'Points System'!$E$8)+(K136*'Points System'!$E$10)+(L136*'Points System'!$E$9)+(M136*'Points System'!$E$4)+(N136*'Points System'!$E$12)+(O136*'Points System'!$E$17)+(P136*'Points System'!$E$11)+(Q136*'Points System'!$E$22)+(R136*'Points System'!$E$13)+(S136*'Points System'!$E$14)</f>
        <v>331.87999999999988</v>
      </c>
      <c r="D136">
        <f t="shared" si="12"/>
        <v>12.46263612467142</v>
      </c>
      <c r="E136">
        <v>26.63</v>
      </c>
      <c r="F136">
        <v>153.6</v>
      </c>
      <c r="G136">
        <v>8.8699999999999992</v>
      </c>
      <c r="H136">
        <v>9.41</v>
      </c>
      <c r="I136">
        <v>133.99</v>
      </c>
      <c r="J136">
        <v>40.590000000000003</v>
      </c>
      <c r="K136">
        <v>150.97999999999999</v>
      </c>
      <c r="L136">
        <v>68.64</v>
      </c>
      <c r="M136">
        <v>0</v>
      </c>
      <c r="N136">
        <v>13.83</v>
      </c>
      <c r="O136">
        <v>5.5</v>
      </c>
      <c r="P136">
        <v>0</v>
      </c>
      <c r="Q136">
        <v>18</v>
      </c>
      <c r="R136">
        <v>1</v>
      </c>
      <c r="S136">
        <v>0</v>
      </c>
      <c r="T136" s="2">
        <f t="shared" si="13"/>
        <v>4.0218750000000005</v>
      </c>
      <c r="U136" s="3">
        <f t="shared" si="14"/>
        <v>1.2472005208333334</v>
      </c>
      <c r="V136" t="e">
        <f>VLOOKUP(A136,[1]FantasyPros_2016_Projections_RP!A$2:H$2000,8,FALSE)</f>
        <v>#N/A</v>
      </c>
    </row>
    <row r="137" spans="1:22">
      <c r="A137" t="s">
        <v>409</v>
      </c>
      <c r="B137" t="s">
        <v>501</v>
      </c>
      <c r="C137">
        <f>(F137*'Points System'!$E$6)+(G137*'Points System'!$E$2)+(H137*'Points System'!$E$3)+(I137*'Points System'!$E$7)+(J137*'Points System'!$E$8)+(K137*'Points System'!$E$10)+(L137*'Points System'!$E$9)+(M137*'Points System'!$E$4)+(N137*'Points System'!$E$12)+(O137*'Points System'!$E$17)+(P137*'Points System'!$E$11)+(Q137*'Points System'!$E$22)+(R137*'Points System'!$E$13)+(S137*'Points System'!$E$14)</f>
        <v>280.32000000000005</v>
      </c>
      <c r="D137">
        <f t="shared" si="12"/>
        <v>9.961620469083158</v>
      </c>
      <c r="E137">
        <v>28.14</v>
      </c>
      <c r="F137">
        <v>165.3</v>
      </c>
      <c r="G137">
        <v>8.27</v>
      </c>
      <c r="H137">
        <v>11.93</v>
      </c>
      <c r="I137">
        <v>120.87</v>
      </c>
      <c r="J137">
        <v>53.25</v>
      </c>
      <c r="K137">
        <v>178.65</v>
      </c>
      <c r="L137">
        <v>86.25</v>
      </c>
      <c r="M137">
        <v>0</v>
      </c>
      <c r="N137">
        <v>15.3</v>
      </c>
      <c r="O137">
        <v>6.2</v>
      </c>
      <c r="P137">
        <v>0</v>
      </c>
      <c r="Q137">
        <v>24.2</v>
      </c>
      <c r="R137">
        <v>1</v>
      </c>
      <c r="S137">
        <v>1</v>
      </c>
      <c r="T137" s="2">
        <f t="shared" si="13"/>
        <v>4.6960072595281304</v>
      </c>
      <c r="U137" s="3">
        <f t="shared" si="14"/>
        <v>1.4029038112522685</v>
      </c>
      <c r="V137" t="e">
        <f>VLOOKUP(A137,[1]FantasyPros_2016_Projections_RP!A$2:H$2000,8,FALSE)</f>
        <v>#N/A</v>
      </c>
    </row>
    <row r="138" spans="1:22">
      <c r="A138" t="s">
        <v>367</v>
      </c>
      <c r="B138" t="s">
        <v>501</v>
      </c>
      <c r="C138">
        <f>(F138*'Points System'!$E$6)+(G138*'Points System'!$E$2)+(H138*'Points System'!$E$3)+(I138*'Points System'!$E$7)+(J138*'Points System'!$E$8)+(K138*'Points System'!$E$10)+(L138*'Points System'!$E$9)+(M138*'Points System'!$E$4)+(N138*'Points System'!$E$12)+(O138*'Points System'!$E$17)+(P138*'Points System'!$E$11)+(Q138*'Points System'!$E$22)+(R138*'Points System'!$E$13)+(S138*'Points System'!$E$14)</f>
        <v>320.64</v>
      </c>
      <c r="D138">
        <f t="shared" si="12"/>
        <v>12.270952927669345</v>
      </c>
      <c r="E138">
        <v>26.13</v>
      </c>
      <c r="F138">
        <v>148.26</v>
      </c>
      <c r="G138">
        <v>10.36</v>
      </c>
      <c r="H138">
        <v>8.74</v>
      </c>
      <c r="I138">
        <v>126.36</v>
      </c>
      <c r="J138">
        <v>45.24</v>
      </c>
      <c r="K138">
        <v>146.62</v>
      </c>
      <c r="L138">
        <v>66.739999999999995</v>
      </c>
      <c r="M138">
        <v>0</v>
      </c>
      <c r="N138">
        <v>15.7</v>
      </c>
      <c r="O138">
        <v>4.8</v>
      </c>
      <c r="P138">
        <v>0</v>
      </c>
      <c r="Q138">
        <v>15.5</v>
      </c>
      <c r="R138">
        <v>1</v>
      </c>
      <c r="S138">
        <v>0</v>
      </c>
      <c r="T138" s="2">
        <f t="shared" si="13"/>
        <v>4.0513961958721163</v>
      </c>
      <c r="U138" s="3">
        <f t="shared" si="14"/>
        <v>1.2940779711317956</v>
      </c>
      <c r="V138" t="e">
        <f>VLOOKUP(A138,[1]FantasyPros_2016_Projections_RP!A$2:H$2000,8,FALSE)</f>
        <v>#N/A</v>
      </c>
    </row>
    <row r="139" spans="1:22">
      <c r="A139" t="s">
        <v>344</v>
      </c>
      <c r="B139" t="s">
        <v>501</v>
      </c>
      <c r="C139">
        <f>(F139*'Points System'!$E$6)+(G139*'Points System'!$E$2)+(H139*'Points System'!$E$3)+(I139*'Points System'!$E$7)+(J139*'Points System'!$E$8)+(K139*'Points System'!$E$10)+(L139*'Points System'!$E$9)+(M139*'Points System'!$E$4)+(N139*'Points System'!$E$12)+(O139*'Points System'!$E$17)+(P139*'Points System'!$E$11)+(Q139*'Points System'!$E$22)+(R139*'Points System'!$E$13)+(S139*'Points System'!$E$14)</f>
        <v>335.86</v>
      </c>
      <c r="D139">
        <f t="shared" si="12"/>
        <v>14.141473684210528</v>
      </c>
      <c r="E139">
        <v>23.75</v>
      </c>
      <c r="F139">
        <v>147.87</v>
      </c>
      <c r="G139">
        <v>9.6999999999999993</v>
      </c>
      <c r="H139">
        <v>7.81</v>
      </c>
      <c r="I139">
        <v>128.18</v>
      </c>
      <c r="J139">
        <v>39.11</v>
      </c>
      <c r="K139">
        <v>142.9</v>
      </c>
      <c r="L139">
        <v>63.37</v>
      </c>
      <c r="M139">
        <v>0</v>
      </c>
      <c r="N139">
        <v>14.63</v>
      </c>
      <c r="O139">
        <v>6.5</v>
      </c>
      <c r="P139">
        <v>0</v>
      </c>
      <c r="Q139">
        <v>12.67</v>
      </c>
      <c r="R139">
        <v>1</v>
      </c>
      <c r="S139">
        <v>1</v>
      </c>
      <c r="T139" s="2">
        <f t="shared" si="13"/>
        <v>3.8569689592209366</v>
      </c>
      <c r="U139" s="3">
        <f t="shared" si="14"/>
        <v>1.230878474335565</v>
      </c>
      <c r="V139" t="e">
        <f>VLOOKUP(A139,[1]FantasyPros_2016_Projections_RP!A$2:H$2000,8,FALSE)</f>
        <v>#N/A</v>
      </c>
    </row>
    <row r="140" spans="1:22">
      <c r="A140" t="s">
        <v>400</v>
      </c>
      <c r="B140" t="s">
        <v>501</v>
      </c>
      <c r="C140">
        <f>(F140*'Points System'!$E$6)+(G140*'Points System'!$E$2)+(H140*'Points System'!$E$3)+(I140*'Points System'!$E$7)+(J140*'Points System'!$E$8)+(K140*'Points System'!$E$10)+(L140*'Points System'!$E$9)+(M140*'Points System'!$E$4)+(N140*'Points System'!$E$12)+(O140*'Points System'!$E$17)+(P140*'Points System'!$E$11)+(Q140*'Points System'!$E$22)+(R140*'Points System'!$E$13)+(S140*'Points System'!$E$14)</f>
        <v>313.75000000000006</v>
      </c>
      <c r="D140">
        <f t="shared" si="12"/>
        <v>11.25358680057389</v>
      </c>
      <c r="E140">
        <v>27.88</v>
      </c>
      <c r="F140">
        <v>161.69</v>
      </c>
      <c r="G140">
        <v>9.61</v>
      </c>
      <c r="H140">
        <v>10.16</v>
      </c>
      <c r="I140">
        <v>113.89</v>
      </c>
      <c r="J140">
        <v>42.59</v>
      </c>
      <c r="K140">
        <v>163.16</v>
      </c>
      <c r="L140">
        <v>76.709999999999994</v>
      </c>
      <c r="M140">
        <v>0</v>
      </c>
      <c r="N140">
        <v>15</v>
      </c>
      <c r="O140">
        <v>6.5</v>
      </c>
      <c r="P140">
        <v>0</v>
      </c>
      <c r="Q140">
        <v>21.67</v>
      </c>
      <c r="R140">
        <v>1</v>
      </c>
      <c r="S140">
        <v>1</v>
      </c>
      <c r="T140" s="2">
        <f t="shared" si="13"/>
        <v>4.2698373430638874</v>
      </c>
      <c r="U140" s="3">
        <f t="shared" si="14"/>
        <v>1.2724967530459521</v>
      </c>
      <c r="V140" t="e">
        <f>VLOOKUP(A140,[1]FantasyPros_2016_Projections_RP!A$2:H$2000,8,FALSE)</f>
        <v>#N/A</v>
      </c>
    </row>
    <row r="141" spans="1:22">
      <c r="A141" t="s">
        <v>434</v>
      </c>
      <c r="B141" t="s">
        <v>501</v>
      </c>
      <c r="C141">
        <f>(F141*'Points System'!$E$6)+(G141*'Points System'!$E$2)+(H141*'Points System'!$E$3)+(I141*'Points System'!$E$7)+(J141*'Points System'!$E$8)+(K141*'Points System'!$E$10)+(L141*'Points System'!$E$9)+(M141*'Points System'!$E$4)+(N141*'Points System'!$E$12)+(O141*'Points System'!$E$17)+(P141*'Points System'!$E$11)+(Q141*'Points System'!$E$22)+(R141*'Points System'!$E$13)+(S141*'Points System'!$E$14)</f>
        <v>295.17999999999995</v>
      </c>
      <c r="D141">
        <f t="shared" si="12"/>
        <v>9.8393333333333324</v>
      </c>
      <c r="E141">
        <v>30</v>
      </c>
      <c r="F141">
        <v>139.63999999999999</v>
      </c>
      <c r="G141">
        <v>11.25</v>
      </c>
      <c r="H141">
        <v>10</v>
      </c>
      <c r="I141">
        <v>125.39</v>
      </c>
      <c r="J141">
        <v>51.87</v>
      </c>
      <c r="K141">
        <v>132.19999999999999</v>
      </c>
      <c r="L141">
        <v>71.31</v>
      </c>
      <c r="M141">
        <v>0</v>
      </c>
      <c r="N141">
        <v>18</v>
      </c>
      <c r="O141">
        <v>0</v>
      </c>
      <c r="P141">
        <v>0</v>
      </c>
      <c r="Q141">
        <v>13.75</v>
      </c>
      <c r="R141">
        <v>1</v>
      </c>
      <c r="S141">
        <v>0</v>
      </c>
      <c r="T141" s="2">
        <f t="shared" si="13"/>
        <v>4.5960326553995996</v>
      </c>
      <c r="U141" s="3">
        <f t="shared" si="14"/>
        <v>1.3181753079346892</v>
      </c>
      <c r="V141" t="e">
        <f>VLOOKUP(A141,[1]FantasyPros_2016_Projections_RP!A$2:H$2000,8,FALSE)</f>
        <v>#N/A</v>
      </c>
    </row>
    <row r="142" spans="1:22">
      <c r="A142" t="s">
        <v>316</v>
      </c>
      <c r="B142" t="s">
        <v>501</v>
      </c>
      <c r="C142">
        <f>(F142*'Points System'!$E$6)+(G142*'Points System'!$E$2)+(H142*'Points System'!$E$3)+(I142*'Points System'!$E$7)+(J142*'Points System'!$E$8)+(K142*'Points System'!$E$10)+(L142*'Points System'!$E$9)+(M142*'Points System'!$E$4)+(N142*'Points System'!$E$12)+(O142*'Points System'!$E$17)+(P142*'Points System'!$E$11)+(Q142*'Points System'!$E$22)+(R142*'Points System'!$E$13)+(S142*'Points System'!$E$14)</f>
        <v>340.04000000000008</v>
      </c>
      <c r="D142">
        <f t="shared" si="12"/>
        <v>15.026071586389753</v>
      </c>
      <c r="E142">
        <v>22.63</v>
      </c>
      <c r="F142">
        <v>157.21</v>
      </c>
      <c r="G142">
        <v>9.14</v>
      </c>
      <c r="H142">
        <v>8.2899999999999991</v>
      </c>
      <c r="I142">
        <v>124.71</v>
      </c>
      <c r="J142">
        <v>44.53</v>
      </c>
      <c r="K142">
        <v>154.91999999999999</v>
      </c>
      <c r="L142">
        <v>61.1</v>
      </c>
      <c r="M142">
        <v>0</v>
      </c>
      <c r="N142">
        <v>13.67</v>
      </c>
      <c r="O142">
        <v>5.0999999999999996</v>
      </c>
      <c r="P142">
        <v>0</v>
      </c>
      <c r="Q142">
        <v>15.33</v>
      </c>
      <c r="R142">
        <v>0</v>
      </c>
      <c r="S142">
        <v>0</v>
      </c>
      <c r="T142" s="2">
        <f t="shared" si="13"/>
        <v>3.4978690922969276</v>
      </c>
      <c r="U142" s="3">
        <f t="shared" si="14"/>
        <v>1.2686851981426117</v>
      </c>
      <c r="V142" t="e">
        <f>VLOOKUP(A142,[1]FantasyPros_2016_Projections_RP!A$2:H$2000,8,FALSE)</f>
        <v>#N/A</v>
      </c>
    </row>
    <row r="143" spans="1:22">
      <c r="A143" t="s">
        <v>414</v>
      </c>
      <c r="B143" t="s">
        <v>501</v>
      </c>
      <c r="C143">
        <f>(F143*'Points System'!$E$6)+(G143*'Points System'!$E$2)+(H143*'Points System'!$E$3)+(I143*'Points System'!$E$7)+(J143*'Points System'!$E$8)+(K143*'Points System'!$E$10)+(L143*'Points System'!$E$9)+(M143*'Points System'!$E$4)+(N143*'Points System'!$E$12)+(O143*'Points System'!$E$17)+(P143*'Points System'!$E$11)+(Q143*'Points System'!$E$22)+(R143*'Points System'!$E$13)+(S143*'Points System'!$E$14)</f>
        <v>298.02999999999997</v>
      </c>
      <c r="D143">
        <f t="shared" si="12"/>
        <v>10.985256173977147</v>
      </c>
      <c r="E143">
        <v>27.13</v>
      </c>
      <c r="F143">
        <v>162.36000000000001</v>
      </c>
      <c r="G143">
        <v>8.93</v>
      </c>
      <c r="H143">
        <v>9.92</v>
      </c>
      <c r="I143">
        <v>113.15</v>
      </c>
      <c r="J143">
        <v>48.37</v>
      </c>
      <c r="K143">
        <v>175.31</v>
      </c>
      <c r="L143">
        <v>73.569999999999993</v>
      </c>
      <c r="M143">
        <v>0</v>
      </c>
      <c r="N143">
        <v>17.03</v>
      </c>
      <c r="O143">
        <v>6.4</v>
      </c>
      <c r="P143">
        <v>0</v>
      </c>
      <c r="Q143">
        <v>15.17</v>
      </c>
      <c r="R143">
        <v>1</v>
      </c>
      <c r="S143">
        <v>0</v>
      </c>
      <c r="T143" s="2">
        <f t="shared" si="13"/>
        <v>4.078159645232815</v>
      </c>
      <c r="U143" s="3">
        <f t="shared" si="14"/>
        <v>1.3776792313377679</v>
      </c>
      <c r="V143" t="e">
        <f>VLOOKUP(A143,[1]FantasyPros_2016_Projections_RP!A$2:H$2000,8,FALSE)</f>
        <v>#N/A</v>
      </c>
    </row>
    <row r="144" spans="1:22">
      <c r="A144" t="s">
        <v>397</v>
      </c>
      <c r="B144" t="s">
        <v>501</v>
      </c>
      <c r="C144">
        <f>(F144*'Points System'!$E$6)+(G144*'Points System'!$E$2)+(H144*'Points System'!$E$3)+(I144*'Points System'!$E$7)+(J144*'Points System'!$E$8)+(K144*'Points System'!$E$10)+(L144*'Points System'!$E$9)+(M144*'Points System'!$E$4)+(N144*'Points System'!$E$12)+(O144*'Points System'!$E$17)+(P144*'Points System'!$E$11)+(Q144*'Points System'!$E$22)+(R144*'Points System'!$E$13)+(S144*'Points System'!$E$14)</f>
        <v>299.66000000000008</v>
      </c>
      <c r="D144">
        <f t="shared" si="12"/>
        <v>10.944485025566109</v>
      </c>
      <c r="E144">
        <v>27.38</v>
      </c>
      <c r="F144">
        <v>155.18</v>
      </c>
      <c r="G144">
        <v>8.65</v>
      </c>
      <c r="H144">
        <v>9.26</v>
      </c>
      <c r="I144">
        <v>122.75</v>
      </c>
      <c r="J144">
        <v>56.93</v>
      </c>
      <c r="K144">
        <v>155.62</v>
      </c>
      <c r="L144">
        <v>73.03</v>
      </c>
      <c r="M144">
        <v>0</v>
      </c>
      <c r="N144">
        <v>14.37</v>
      </c>
      <c r="O144">
        <v>6</v>
      </c>
      <c r="P144">
        <v>0</v>
      </c>
      <c r="Q144">
        <v>15.17</v>
      </c>
      <c r="R144">
        <v>1</v>
      </c>
      <c r="S144">
        <v>0</v>
      </c>
      <c r="T144" s="2">
        <f t="shared" si="13"/>
        <v>4.2355329295012245</v>
      </c>
      <c r="U144" s="3">
        <f t="shared" si="14"/>
        <v>1.3696997035700478</v>
      </c>
      <c r="V144" t="e">
        <f>VLOOKUP(A144,[1]FantasyPros_2016_Projections_RP!A$2:H$2000,8,FALSE)</f>
        <v>#N/A</v>
      </c>
    </row>
    <row r="145" spans="1:22">
      <c r="A145" t="s">
        <v>347</v>
      </c>
      <c r="B145" t="s">
        <v>501</v>
      </c>
      <c r="C145">
        <f>(F145*'Points System'!$E$6)+(G145*'Points System'!$E$2)+(H145*'Points System'!$E$3)+(I145*'Points System'!$E$7)+(J145*'Points System'!$E$8)+(K145*'Points System'!$E$10)+(L145*'Points System'!$E$9)+(M145*'Points System'!$E$4)+(N145*'Points System'!$E$12)+(O145*'Points System'!$E$17)+(P145*'Points System'!$E$11)+(Q145*'Points System'!$E$22)+(R145*'Points System'!$E$13)+(S145*'Points System'!$E$14)</f>
        <v>293.70000000000005</v>
      </c>
      <c r="D145">
        <f t="shared" si="12"/>
        <v>11.357308584686777</v>
      </c>
      <c r="E145">
        <v>25.86</v>
      </c>
      <c r="F145">
        <v>153.44999999999999</v>
      </c>
      <c r="G145">
        <v>9.6199999999999992</v>
      </c>
      <c r="H145">
        <v>9.3800000000000008</v>
      </c>
      <c r="I145">
        <v>116.74</v>
      </c>
      <c r="J145">
        <v>38.03</v>
      </c>
      <c r="K145">
        <v>167.41</v>
      </c>
      <c r="L145">
        <v>79.150000000000006</v>
      </c>
      <c r="M145">
        <v>0</v>
      </c>
      <c r="N145">
        <v>14.67</v>
      </c>
      <c r="O145">
        <v>6.7</v>
      </c>
      <c r="P145">
        <v>0</v>
      </c>
      <c r="Q145">
        <v>22.6</v>
      </c>
      <c r="R145">
        <v>1.5</v>
      </c>
      <c r="S145">
        <v>1</v>
      </c>
      <c r="T145" s="2">
        <f t="shared" si="13"/>
        <v>4.6422287390029329</v>
      </c>
      <c r="U145" s="3">
        <f t="shared" si="14"/>
        <v>1.3388074291300098</v>
      </c>
      <c r="V145" t="e">
        <f>VLOOKUP(A145,[1]FantasyPros_2016_Projections_RP!A$2:H$2000,8,FALSE)</f>
        <v>#N/A</v>
      </c>
    </row>
    <row r="146" spans="1:22">
      <c r="A146" t="s">
        <v>401</v>
      </c>
      <c r="B146" t="s">
        <v>501</v>
      </c>
      <c r="C146">
        <f>(F146*'Points System'!$E$6)+(G146*'Points System'!$E$2)+(H146*'Points System'!$E$3)+(I146*'Points System'!$E$7)+(J146*'Points System'!$E$8)+(K146*'Points System'!$E$10)+(L146*'Points System'!$E$9)+(M146*'Points System'!$E$4)+(N146*'Points System'!$E$12)+(O146*'Points System'!$E$17)+(P146*'Points System'!$E$11)+(Q146*'Points System'!$E$22)+(R146*'Points System'!$E$13)+(S146*'Points System'!$E$14)</f>
        <v>285.38000000000005</v>
      </c>
      <c r="D146">
        <f t="shared" si="12"/>
        <v>10.141435678749113</v>
      </c>
      <c r="E146">
        <v>28.14</v>
      </c>
      <c r="F146">
        <v>146.63</v>
      </c>
      <c r="G146">
        <v>7.93</v>
      </c>
      <c r="H146">
        <v>10.59</v>
      </c>
      <c r="I146">
        <v>126.16</v>
      </c>
      <c r="J146">
        <v>44.02</v>
      </c>
      <c r="K146">
        <v>150.28</v>
      </c>
      <c r="L146">
        <v>73.069999999999993</v>
      </c>
      <c r="M146">
        <v>0</v>
      </c>
      <c r="N146">
        <v>13.47</v>
      </c>
      <c r="O146">
        <v>5.2</v>
      </c>
      <c r="P146">
        <v>0</v>
      </c>
      <c r="Q146">
        <v>18.399999999999999</v>
      </c>
      <c r="R146">
        <v>1</v>
      </c>
      <c r="S146">
        <v>0</v>
      </c>
      <c r="T146" s="2">
        <f t="shared" si="13"/>
        <v>4.4849621496283154</v>
      </c>
      <c r="U146" s="3">
        <f t="shared" si="14"/>
        <v>1.3251040032735457</v>
      </c>
      <c r="V146" t="e">
        <f>VLOOKUP(A146,[1]FantasyPros_2016_Projections_RP!A$2:H$2000,8,FALSE)</f>
        <v>#N/A</v>
      </c>
    </row>
    <row r="147" spans="1:22">
      <c r="A147" t="s">
        <v>440</v>
      </c>
      <c r="B147" t="s">
        <v>501</v>
      </c>
      <c r="C147">
        <f>(F147*'Points System'!$E$6)+(G147*'Points System'!$E$2)+(H147*'Points System'!$E$3)+(I147*'Points System'!$E$7)+(J147*'Points System'!$E$8)+(K147*'Points System'!$E$10)+(L147*'Points System'!$E$9)+(M147*'Points System'!$E$4)+(N147*'Points System'!$E$12)+(O147*'Points System'!$E$17)+(P147*'Points System'!$E$11)+(Q147*'Points System'!$E$22)+(R147*'Points System'!$E$13)+(S147*'Points System'!$E$14)</f>
        <v>305.22999999999996</v>
      </c>
      <c r="D147">
        <f t="shared" si="12"/>
        <v>10.646320195326123</v>
      </c>
      <c r="E147">
        <v>28.67</v>
      </c>
      <c r="F147">
        <v>167</v>
      </c>
      <c r="G147">
        <v>9.7899999999999991</v>
      </c>
      <c r="H147">
        <v>8.7100000000000009</v>
      </c>
      <c r="I147">
        <v>93.1</v>
      </c>
      <c r="J147">
        <v>35.590000000000003</v>
      </c>
      <c r="K147">
        <v>185.31</v>
      </c>
      <c r="L147">
        <v>73.37</v>
      </c>
      <c r="M147">
        <v>0</v>
      </c>
      <c r="N147">
        <v>12.1</v>
      </c>
      <c r="O147">
        <v>2.8</v>
      </c>
      <c r="P147">
        <v>0</v>
      </c>
      <c r="Q147">
        <v>16.8</v>
      </c>
      <c r="R147">
        <v>1.67</v>
      </c>
      <c r="S147">
        <v>1</v>
      </c>
      <c r="T147" s="2">
        <f t="shared" si="13"/>
        <v>3.9540718562874253</v>
      </c>
      <c r="U147" s="3">
        <f t="shared" si="14"/>
        <v>1.3227544910179641</v>
      </c>
      <c r="V147" t="e">
        <f>VLOOKUP(A147,[1]FantasyPros_2016_Projections_RP!A$2:H$2000,8,FALSE)</f>
        <v>#N/A</v>
      </c>
    </row>
    <row r="148" spans="1:22">
      <c r="A148" t="s">
        <v>476</v>
      </c>
      <c r="B148" t="s">
        <v>501</v>
      </c>
      <c r="C148">
        <f>(F148*'Points System'!$E$6)+(G148*'Points System'!$E$2)+(H148*'Points System'!$E$3)+(I148*'Points System'!$E$7)+(J148*'Points System'!$E$8)+(K148*'Points System'!$E$10)+(L148*'Points System'!$E$9)+(M148*'Points System'!$E$4)+(N148*'Points System'!$E$12)+(O148*'Points System'!$E$17)+(P148*'Points System'!$E$11)+(Q148*'Points System'!$E$22)+(R148*'Points System'!$E$13)+(S148*'Points System'!$E$14)</f>
        <v>324.61999999999989</v>
      </c>
      <c r="D148">
        <f t="shared" si="12"/>
        <v>13.315012305168167</v>
      </c>
      <c r="E148">
        <v>24.38</v>
      </c>
      <c r="F148">
        <v>135.22999999999999</v>
      </c>
      <c r="G148">
        <v>8.8000000000000007</v>
      </c>
      <c r="H148">
        <v>7.52</v>
      </c>
      <c r="I148">
        <v>131.82</v>
      </c>
      <c r="J148">
        <v>41.87</v>
      </c>
      <c r="K148">
        <v>123.71</v>
      </c>
      <c r="L148">
        <v>53.71</v>
      </c>
      <c r="M148">
        <v>0</v>
      </c>
      <c r="N148">
        <v>12.73</v>
      </c>
      <c r="O148">
        <v>5</v>
      </c>
      <c r="P148">
        <v>0</v>
      </c>
      <c r="Q148">
        <v>12.33</v>
      </c>
      <c r="R148">
        <v>1</v>
      </c>
      <c r="S148">
        <v>0</v>
      </c>
      <c r="T148" s="2">
        <f t="shared" si="13"/>
        <v>3.5745766471936702</v>
      </c>
      <c r="U148" s="3">
        <f t="shared" si="14"/>
        <v>1.2244324484212084</v>
      </c>
      <c r="V148" t="e">
        <f>VLOOKUP(A148,[1]FantasyPros_2016_Projections_RP!A$2:H$2000,8,FALSE)</f>
        <v>#N/A</v>
      </c>
    </row>
    <row r="149" spans="1:22">
      <c r="A149" t="s">
        <v>458</v>
      </c>
      <c r="B149" t="s">
        <v>501</v>
      </c>
      <c r="C149">
        <f>(F149*'Points System'!$E$6)+(G149*'Points System'!$E$2)+(H149*'Points System'!$E$3)+(I149*'Points System'!$E$7)+(J149*'Points System'!$E$8)+(K149*'Points System'!$E$10)+(L149*'Points System'!$E$9)+(M149*'Points System'!$E$4)+(N149*'Points System'!$E$12)+(O149*'Points System'!$E$17)+(P149*'Points System'!$E$11)+(Q149*'Points System'!$E$22)+(R149*'Points System'!$E$13)+(S149*'Points System'!$E$14)</f>
        <v>307.7600000000001</v>
      </c>
      <c r="D149">
        <f t="shared" si="12"/>
        <v>12.89857502095558</v>
      </c>
      <c r="E149">
        <v>23.86</v>
      </c>
      <c r="F149">
        <v>138.18</v>
      </c>
      <c r="G149">
        <v>8.73</v>
      </c>
      <c r="H149">
        <v>8.3800000000000008</v>
      </c>
      <c r="I149">
        <v>123.07</v>
      </c>
      <c r="J149">
        <v>36.35</v>
      </c>
      <c r="K149">
        <v>135.44999999999999</v>
      </c>
      <c r="L149">
        <v>59.8</v>
      </c>
      <c r="M149">
        <v>0</v>
      </c>
      <c r="N149">
        <v>14.87</v>
      </c>
      <c r="O149">
        <v>5.5</v>
      </c>
      <c r="P149">
        <v>0</v>
      </c>
      <c r="Q149">
        <v>12.2</v>
      </c>
      <c r="R149">
        <v>1</v>
      </c>
      <c r="S149">
        <v>0</v>
      </c>
      <c r="T149" s="2">
        <f t="shared" si="13"/>
        <v>3.894919669995657</v>
      </c>
      <c r="U149" s="3">
        <f t="shared" si="14"/>
        <v>1.2433058329714863</v>
      </c>
      <c r="V149" t="e">
        <f>VLOOKUP(A149,[1]FantasyPros_2016_Projections_RP!A$2:H$2000,8,FALSE)</f>
        <v>#N/A</v>
      </c>
    </row>
    <row r="150" spans="1:22">
      <c r="A150" t="s">
        <v>334</v>
      </c>
      <c r="B150" t="s">
        <v>501</v>
      </c>
      <c r="C150">
        <f>(F150*'Points System'!$E$6)+(G150*'Points System'!$E$2)+(H150*'Points System'!$E$3)+(I150*'Points System'!$E$7)+(J150*'Points System'!$E$8)+(K150*'Points System'!$E$10)+(L150*'Points System'!$E$9)+(M150*'Points System'!$E$4)+(N150*'Points System'!$E$12)+(O150*'Points System'!$E$17)+(P150*'Points System'!$E$11)+(Q150*'Points System'!$E$22)+(R150*'Points System'!$E$13)+(S150*'Points System'!$E$14)</f>
        <v>281.62000000000006</v>
      </c>
      <c r="D150">
        <f t="shared" si="12"/>
        <v>10.881761978361672</v>
      </c>
      <c r="E150">
        <v>25.88</v>
      </c>
      <c r="F150">
        <v>143.31</v>
      </c>
      <c r="G150">
        <v>7.79</v>
      </c>
      <c r="H150">
        <v>8.93</v>
      </c>
      <c r="I150">
        <v>123.87</v>
      </c>
      <c r="J150">
        <v>42.77</v>
      </c>
      <c r="K150">
        <v>151.4</v>
      </c>
      <c r="L150">
        <v>72.31</v>
      </c>
      <c r="M150">
        <v>0</v>
      </c>
      <c r="N150">
        <v>12.77</v>
      </c>
      <c r="O150">
        <v>4.8</v>
      </c>
      <c r="P150">
        <v>0</v>
      </c>
      <c r="Q150">
        <v>21.17</v>
      </c>
      <c r="R150">
        <v>1</v>
      </c>
      <c r="S150">
        <v>0</v>
      </c>
      <c r="T150" s="2">
        <f t="shared" si="13"/>
        <v>4.5411346033075146</v>
      </c>
      <c r="U150" s="3">
        <f t="shared" si="14"/>
        <v>1.3548949829041939</v>
      </c>
      <c r="V150" t="e">
        <f>VLOOKUP(A150,[1]FantasyPros_2016_Projections_RP!A$2:H$2000,8,FALSE)</f>
        <v>#N/A</v>
      </c>
    </row>
    <row r="151" spans="1:22">
      <c r="A151" t="s">
        <v>436</v>
      </c>
      <c r="B151" t="s">
        <v>501</v>
      </c>
      <c r="C151">
        <f>(F151*'Points System'!$E$6)+(G151*'Points System'!$E$2)+(H151*'Points System'!$E$3)+(I151*'Points System'!$E$7)+(J151*'Points System'!$E$8)+(K151*'Points System'!$E$10)+(L151*'Points System'!$E$9)+(M151*'Points System'!$E$4)+(N151*'Points System'!$E$12)+(O151*'Points System'!$E$17)+(P151*'Points System'!$E$11)+(Q151*'Points System'!$E$22)+(R151*'Points System'!$E$13)+(S151*'Points System'!$E$14)</f>
        <v>307.21000000000009</v>
      </c>
      <c r="D151">
        <f t="shared" si="12"/>
        <v>12.347668810289393</v>
      </c>
      <c r="E151">
        <v>24.88</v>
      </c>
      <c r="F151">
        <v>134.83000000000001</v>
      </c>
      <c r="G151">
        <v>9.06</v>
      </c>
      <c r="H151">
        <v>7.69</v>
      </c>
      <c r="I151">
        <v>123.07</v>
      </c>
      <c r="J151">
        <v>45.24</v>
      </c>
      <c r="K151">
        <v>124.46</v>
      </c>
      <c r="L151">
        <v>57.5</v>
      </c>
      <c r="M151">
        <v>0</v>
      </c>
      <c r="N151">
        <v>15.3</v>
      </c>
      <c r="O151">
        <v>5.7</v>
      </c>
      <c r="P151">
        <v>0</v>
      </c>
      <c r="Q151">
        <v>15.17</v>
      </c>
      <c r="R151">
        <v>1</v>
      </c>
      <c r="S151">
        <v>0</v>
      </c>
      <c r="T151" s="2">
        <f t="shared" si="13"/>
        <v>3.8381665801379512</v>
      </c>
      <c r="U151" s="3">
        <f t="shared" si="14"/>
        <v>1.2586219684046576</v>
      </c>
      <c r="V151" t="e">
        <f>VLOOKUP(A151,[1]FantasyPros_2016_Projections_RP!A$2:H$2000,8,FALSE)</f>
        <v>#N/A</v>
      </c>
    </row>
    <row r="152" spans="1:22">
      <c r="A152" t="s">
        <v>479</v>
      </c>
      <c r="B152" t="s">
        <v>501</v>
      </c>
      <c r="C152">
        <f>(F152*'Points System'!$E$6)+(G152*'Points System'!$E$2)+(H152*'Points System'!$E$3)+(I152*'Points System'!$E$7)+(J152*'Points System'!$E$8)+(K152*'Points System'!$E$10)+(L152*'Points System'!$E$9)+(M152*'Points System'!$E$4)+(N152*'Points System'!$E$12)+(O152*'Points System'!$E$17)+(P152*'Points System'!$E$11)+(Q152*'Points System'!$E$22)+(R152*'Points System'!$E$13)+(S152*'Points System'!$E$14)</f>
        <v>275.05</v>
      </c>
      <c r="D152">
        <f t="shared" si="12"/>
        <v>11.167275680064963</v>
      </c>
      <c r="E152">
        <v>24.63</v>
      </c>
      <c r="F152">
        <v>137.69</v>
      </c>
      <c r="G152">
        <v>8.2799999999999994</v>
      </c>
      <c r="H152">
        <v>9.57</v>
      </c>
      <c r="I152">
        <v>124.37</v>
      </c>
      <c r="J152">
        <v>56.4</v>
      </c>
      <c r="K152">
        <v>132.6</v>
      </c>
      <c r="L152">
        <v>66.94</v>
      </c>
      <c r="M152">
        <v>0</v>
      </c>
      <c r="N152">
        <v>12.83</v>
      </c>
      <c r="O152">
        <v>8</v>
      </c>
      <c r="P152">
        <v>0</v>
      </c>
      <c r="Q152">
        <v>14.33</v>
      </c>
      <c r="R152">
        <v>1</v>
      </c>
      <c r="S152">
        <v>0</v>
      </c>
      <c r="T152" s="2">
        <f t="shared" si="13"/>
        <v>4.3754811533154188</v>
      </c>
      <c r="U152" s="3">
        <f t="shared" si="14"/>
        <v>1.3726487036095578</v>
      </c>
      <c r="V152" t="e">
        <f>VLOOKUP(A152,[1]FantasyPros_2016_Projections_RP!A$2:H$2000,8,FALSE)</f>
        <v>#N/A</v>
      </c>
    </row>
    <row r="153" spans="1:22">
      <c r="A153" t="s">
        <v>445</v>
      </c>
      <c r="B153" t="s">
        <v>501</v>
      </c>
      <c r="C153">
        <f>(F153*'Points System'!$E$6)+(G153*'Points System'!$E$2)+(H153*'Points System'!$E$3)+(I153*'Points System'!$E$7)+(J153*'Points System'!$E$8)+(K153*'Points System'!$E$10)+(L153*'Points System'!$E$9)+(M153*'Points System'!$E$4)+(N153*'Points System'!$E$12)+(O153*'Points System'!$E$17)+(P153*'Points System'!$E$11)+(Q153*'Points System'!$E$22)+(R153*'Points System'!$E$13)+(S153*'Points System'!$E$14)</f>
        <v>263.06999999999988</v>
      </c>
      <c r="D153">
        <f t="shared" si="12"/>
        <v>10.706959706959703</v>
      </c>
      <c r="E153">
        <v>24.57</v>
      </c>
      <c r="F153">
        <v>147.35</v>
      </c>
      <c r="G153">
        <v>7.33</v>
      </c>
      <c r="H153">
        <v>10.1</v>
      </c>
      <c r="I153">
        <v>115.78</v>
      </c>
      <c r="J153">
        <v>49.92</v>
      </c>
      <c r="K153">
        <v>154.94</v>
      </c>
      <c r="L153">
        <v>76.05</v>
      </c>
      <c r="M153">
        <v>0</v>
      </c>
      <c r="N153">
        <v>13.03</v>
      </c>
      <c r="O153">
        <v>4.2</v>
      </c>
      <c r="P153">
        <v>0</v>
      </c>
      <c r="Q153">
        <v>17.600000000000001</v>
      </c>
      <c r="R153">
        <v>1</v>
      </c>
      <c r="S153">
        <v>0</v>
      </c>
      <c r="T153" s="2">
        <f t="shared" si="13"/>
        <v>4.6450627757041056</v>
      </c>
      <c r="U153" s="3">
        <f t="shared" si="14"/>
        <v>1.390295215473363</v>
      </c>
      <c r="V153" t="e">
        <f>VLOOKUP(A153,[1]FantasyPros_2016_Projections_RP!A$2:H$2000,8,FALSE)</f>
        <v>#N/A</v>
      </c>
    </row>
    <row r="154" spans="1:22">
      <c r="A154" t="s">
        <v>337</v>
      </c>
      <c r="B154" t="s">
        <v>501</v>
      </c>
      <c r="C154">
        <f>(F154*'Points System'!$E$6)+(G154*'Points System'!$E$2)+(H154*'Points System'!$E$3)+(I154*'Points System'!$E$7)+(J154*'Points System'!$E$8)+(K154*'Points System'!$E$10)+(L154*'Points System'!$E$9)+(M154*'Points System'!$E$4)+(N154*'Points System'!$E$12)+(O154*'Points System'!$E$17)+(P154*'Points System'!$E$11)+(Q154*'Points System'!$E$22)+(R154*'Points System'!$E$13)+(S154*'Points System'!$E$14)</f>
        <v>275.77999999999997</v>
      </c>
      <c r="D154">
        <f t="shared" si="12"/>
        <v>10.473984048613747</v>
      </c>
      <c r="E154">
        <v>26.33</v>
      </c>
      <c r="F154">
        <v>139.59</v>
      </c>
      <c r="G154">
        <v>7.55</v>
      </c>
      <c r="H154">
        <v>8.81</v>
      </c>
      <c r="I154">
        <v>119.92</v>
      </c>
      <c r="J154">
        <v>44.36</v>
      </c>
      <c r="K154">
        <v>144.01</v>
      </c>
      <c r="L154">
        <v>68.239999999999995</v>
      </c>
      <c r="M154">
        <v>0</v>
      </c>
      <c r="N154">
        <v>13.77</v>
      </c>
      <c r="O154">
        <v>4.8</v>
      </c>
      <c r="P154">
        <v>0</v>
      </c>
      <c r="Q154">
        <v>18.25</v>
      </c>
      <c r="R154">
        <v>1</v>
      </c>
      <c r="S154">
        <v>0</v>
      </c>
      <c r="T154" s="2">
        <f t="shared" si="13"/>
        <v>4.3997421018697613</v>
      </c>
      <c r="U154" s="3">
        <f t="shared" si="14"/>
        <v>1.3494519664732432</v>
      </c>
      <c r="V154" t="e">
        <f>VLOOKUP(A154,[1]FantasyPros_2016_Projections_RP!A$2:H$2000,8,FALSE)</f>
        <v>#N/A</v>
      </c>
    </row>
    <row r="155" spans="1:22">
      <c r="A155" t="s">
        <v>393</v>
      </c>
      <c r="B155" t="s">
        <v>501</v>
      </c>
      <c r="C155">
        <f>(F155*'Points System'!$E$6)+(G155*'Points System'!$E$2)+(H155*'Points System'!$E$3)+(I155*'Points System'!$E$7)+(J155*'Points System'!$E$8)+(K155*'Points System'!$E$10)+(L155*'Points System'!$E$9)+(M155*'Points System'!$E$4)+(N155*'Points System'!$E$12)+(O155*'Points System'!$E$17)+(P155*'Points System'!$E$11)+(Q155*'Points System'!$E$22)+(R155*'Points System'!$E$13)+(S155*'Points System'!$E$14)</f>
        <v>298.19999999999993</v>
      </c>
      <c r="D155">
        <f t="shared" si="12"/>
        <v>12.107186358099876</v>
      </c>
      <c r="E155">
        <v>24.63</v>
      </c>
      <c r="F155">
        <v>141.76</v>
      </c>
      <c r="G155">
        <v>8.35</v>
      </c>
      <c r="H155">
        <v>8.41</v>
      </c>
      <c r="I155">
        <v>112.42</v>
      </c>
      <c r="J155">
        <v>39.76</v>
      </c>
      <c r="K155">
        <v>136.84</v>
      </c>
      <c r="L155">
        <v>62.6</v>
      </c>
      <c r="M155">
        <v>0</v>
      </c>
      <c r="N155">
        <v>14.93</v>
      </c>
      <c r="O155">
        <v>4.8</v>
      </c>
      <c r="P155">
        <v>0</v>
      </c>
      <c r="Q155">
        <v>15.67</v>
      </c>
      <c r="R155">
        <v>1</v>
      </c>
      <c r="S155">
        <v>0</v>
      </c>
      <c r="T155" s="2">
        <f t="shared" si="13"/>
        <v>3.9743227990970658</v>
      </c>
      <c r="U155" s="3">
        <f t="shared" si="14"/>
        <v>1.2457674943566592</v>
      </c>
      <c r="V155" t="e">
        <f>VLOOKUP(A155,[1]FantasyPros_2016_Projections_RP!A$2:H$2000,8,FALSE)</f>
        <v>#N/A</v>
      </c>
    </row>
    <row r="156" spans="1:22">
      <c r="A156" t="s">
        <v>464</v>
      </c>
      <c r="B156" t="s">
        <v>501</v>
      </c>
      <c r="C156">
        <f>(F156*'Points System'!$E$6)+(G156*'Points System'!$E$2)+(H156*'Points System'!$E$3)+(I156*'Points System'!$E$7)+(J156*'Points System'!$E$8)+(K156*'Points System'!$E$10)+(L156*'Points System'!$E$9)+(M156*'Points System'!$E$4)+(N156*'Points System'!$E$12)+(O156*'Points System'!$E$17)+(P156*'Points System'!$E$11)+(Q156*'Points System'!$E$22)+(R156*'Points System'!$E$13)+(S156*'Points System'!$E$14)</f>
        <v>269.97000000000008</v>
      </c>
      <c r="D156">
        <f t="shared" si="12"/>
        <v>10.616201337003542</v>
      </c>
      <c r="E156">
        <v>25.43</v>
      </c>
      <c r="F156">
        <v>134.16</v>
      </c>
      <c r="G156">
        <v>7.49</v>
      </c>
      <c r="H156">
        <v>9.86</v>
      </c>
      <c r="I156">
        <v>126.56</v>
      </c>
      <c r="J156">
        <v>52.65</v>
      </c>
      <c r="K156">
        <v>130.86000000000001</v>
      </c>
      <c r="L156">
        <v>63.71</v>
      </c>
      <c r="M156">
        <v>0</v>
      </c>
      <c r="N156">
        <v>12.43</v>
      </c>
      <c r="O156">
        <v>4.4000000000000004</v>
      </c>
      <c r="P156">
        <v>0</v>
      </c>
      <c r="Q156">
        <v>12.6</v>
      </c>
      <c r="R156">
        <v>1</v>
      </c>
      <c r="S156">
        <v>0</v>
      </c>
      <c r="T156" s="2">
        <f t="shared" si="13"/>
        <v>4.2739266547406078</v>
      </c>
      <c r="U156" s="3">
        <f t="shared" si="14"/>
        <v>1.3678443649373884</v>
      </c>
      <c r="V156" t="e">
        <f>VLOOKUP(A156,[1]FantasyPros_2016_Projections_RP!A$2:H$2000,8,FALSE)</f>
        <v>#N/A</v>
      </c>
    </row>
    <row r="157" spans="1:22">
      <c r="A157" t="s">
        <v>455</v>
      </c>
      <c r="B157" t="s">
        <v>501</v>
      </c>
      <c r="C157">
        <f>(F157*'Points System'!$E$6)+(G157*'Points System'!$E$2)+(H157*'Points System'!$E$3)+(I157*'Points System'!$E$7)+(J157*'Points System'!$E$8)+(K157*'Points System'!$E$10)+(L157*'Points System'!$E$9)+(M157*'Points System'!$E$4)+(N157*'Points System'!$E$12)+(O157*'Points System'!$E$17)+(P157*'Points System'!$E$11)+(Q157*'Points System'!$E$22)+(R157*'Points System'!$E$13)+(S157*'Points System'!$E$14)</f>
        <v>290.89999999999998</v>
      </c>
      <c r="D157">
        <f t="shared" si="12"/>
        <v>11.907490790012279</v>
      </c>
      <c r="E157">
        <v>24.43</v>
      </c>
      <c r="F157">
        <v>132.44</v>
      </c>
      <c r="G157">
        <v>7.37</v>
      </c>
      <c r="H157">
        <v>7.51</v>
      </c>
      <c r="I157">
        <v>128.44</v>
      </c>
      <c r="J157">
        <v>49.62</v>
      </c>
      <c r="K157">
        <v>123.45</v>
      </c>
      <c r="L157">
        <v>61.09</v>
      </c>
      <c r="M157">
        <v>0</v>
      </c>
      <c r="N157">
        <v>12.37</v>
      </c>
      <c r="O157">
        <v>5.3</v>
      </c>
      <c r="P157">
        <v>0</v>
      </c>
      <c r="Q157">
        <v>19</v>
      </c>
      <c r="R157">
        <v>1</v>
      </c>
      <c r="S157">
        <v>0</v>
      </c>
      <c r="T157" s="2">
        <f t="shared" si="13"/>
        <v>4.1513893083660527</v>
      </c>
      <c r="U157" s="3">
        <f t="shared" si="14"/>
        <v>1.3067804288734521</v>
      </c>
      <c r="V157" t="e">
        <f>VLOOKUP(A157,[1]FantasyPros_2016_Projections_RP!A$2:H$2000,8,FALSE)</f>
        <v>#N/A</v>
      </c>
    </row>
    <row r="158" spans="1:22">
      <c r="A158" t="s">
        <v>495</v>
      </c>
      <c r="B158" t="s">
        <v>501</v>
      </c>
      <c r="C158">
        <f>(F158*'Points System'!$E$6)+(G158*'Points System'!$E$2)+(H158*'Points System'!$E$3)+(I158*'Points System'!$E$7)+(J158*'Points System'!$E$8)+(K158*'Points System'!$E$10)+(L158*'Points System'!$E$9)+(M158*'Points System'!$E$4)+(N158*'Points System'!$E$12)+(O158*'Points System'!$E$17)+(P158*'Points System'!$E$11)+(Q158*'Points System'!$E$22)+(R158*'Points System'!$E$13)+(S158*'Points System'!$E$14)</f>
        <v>248.13</v>
      </c>
      <c r="D158">
        <f t="shared" si="12"/>
        <v>9.19</v>
      </c>
      <c r="E158">
        <v>27</v>
      </c>
      <c r="F158">
        <v>146.79</v>
      </c>
      <c r="G158">
        <v>8.2100000000000009</v>
      </c>
      <c r="H158">
        <v>10.98</v>
      </c>
      <c r="I158">
        <v>107.86</v>
      </c>
      <c r="J158">
        <v>50.71</v>
      </c>
      <c r="K158">
        <v>160.36000000000001</v>
      </c>
      <c r="L158">
        <v>75.180000000000007</v>
      </c>
      <c r="M158">
        <v>0</v>
      </c>
      <c r="N158">
        <v>14.3</v>
      </c>
      <c r="O158">
        <v>5.2</v>
      </c>
      <c r="P158">
        <v>0</v>
      </c>
      <c r="Q158">
        <v>16.2</v>
      </c>
      <c r="R158">
        <v>1</v>
      </c>
      <c r="S158">
        <v>0</v>
      </c>
      <c r="T158" s="2">
        <f t="shared" si="13"/>
        <v>4.6094420600858381</v>
      </c>
      <c r="U158" s="3">
        <f t="shared" si="14"/>
        <v>1.4379044894066355</v>
      </c>
      <c r="V158" t="e">
        <f>VLOOKUP(A158,[1]FantasyPros_2016_Projections_RP!A$2:H$2000,8,FALSE)</f>
        <v>#N/A</v>
      </c>
    </row>
    <row r="159" spans="1:22">
      <c r="A159" t="s">
        <v>325</v>
      </c>
      <c r="B159" t="s">
        <v>501</v>
      </c>
      <c r="C159">
        <f>(F159*'Points System'!$E$6)+(G159*'Points System'!$E$2)+(H159*'Points System'!$E$3)+(I159*'Points System'!$E$7)+(J159*'Points System'!$E$8)+(K159*'Points System'!$E$10)+(L159*'Points System'!$E$9)+(M159*'Points System'!$E$4)+(N159*'Points System'!$E$12)+(O159*'Points System'!$E$17)+(P159*'Points System'!$E$11)+(Q159*'Points System'!$E$22)+(R159*'Points System'!$E$13)+(S159*'Points System'!$E$14)</f>
        <v>301.2000000000001</v>
      </c>
      <c r="D159">
        <f t="shared" si="12"/>
        <v>13.022049286640732</v>
      </c>
      <c r="E159">
        <v>23.13</v>
      </c>
      <c r="F159">
        <v>149.02000000000001</v>
      </c>
      <c r="G159">
        <v>9.0399999999999991</v>
      </c>
      <c r="H159">
        <v>8.9700000000000006</v>
      </c>
      <c r="I159">
        <v>101.76</v>
      </c>
      <c r="J159">
        <v>24.12</v>
      </c>
      <c r="K159">
        <v>160.27000000000001</v>
      </c>
      <c r="L159">
        <v>63.58</v>
      </c>
      <c r="M159">
        <v>0</v>
      </c>
      <c r="N159">
        <v>12.53</v>
      </c>
      <c r="O159">
        <v>2</v>
      </c>
      <c r="P159">
        <v>0</v>
      </c>
      <c r="Q159">
        <v>17.329999999999998</v>
      </c>
      <c r="R159">
        <v>1</v>
      </c>
      <c r="S159">
        <v>1</v>
      </c>
      <c r="T159" s="2">
        <f t="shared" si="13"/>
        <v>3.8398872634545698</v>
      </c>
      <c r="U159" s="3">
        <f t="shared" si="14"/>
        <v>1.2373506911823917</v>
      </c>
      <c r="V159" t="e">
        <f>VLOOKUP(A159,[1]FantasyPros_2016_Projections_RP!A$2:H$2000,8,FALSE)</f>
        <v>#N/A</v>
      </c>
    </row>
    <row r="160" spans="1:22">
      <c r="A160" t="s">
        <v>335</v>
      </c>
      <c r="B160" t="s">
        <v>501</v>
      </c>
      <c r="C160">
        <f>(F160*'Points System'!$E$6)+(G160*'Points System'!$E$2)+(H160*'Points System'!$E$3)+(I160*'Points System'!$E$7)+(J160*'Points System'!$E$8)+(K160*'Points System'!$E$10)+(L160*'Points System'!$E$9)+(M160*'Points System'!$E$4)+(N160*'Points System'!$E$12)+(O160*'Points System'!$E$17)+(P160*'Points System'!$E$11)+(Q160*'Points System'!$E$22)+(R160*'Points System'!$E$13)+(S160*'Points System'!$E$14)</f>
        <v>245.05000000000007</v>
      </c>
      <c r="D160">
        <f t="shared" si="12"/>
        <v>10.030699959066725</v>
      </c>
      <c r="E160">
        <v>24.43</v>
      </c>
      <c r="F160">
        <v>133.80000000000001</v>
      </c>
      <c r="G160">
        <v>7.48</v>
      </c>
      <c r="H160">
        <v>8.5399999999999991</v>
      </c>
      <c r="I160">
        <v>115.96</v>
      </c>
      <c r="J160">
        <v>49.62</v>
      </c>
      <c r="K160">
        <v>146.43</v>
      </c>
      <c r="L160">
        <v>70.959999999999994</v>
      </c>
      <c r="M160">
        <v>0</v>
      </c>
      <c r="N160">
        <v>12.4</v>
      </c>
      <c r="O160">
        <v>4.7</v>
      </c>
      <c r="P160">
        <v>0</v>
      </c>
      <c r="Q160">
        <v>15.2</v>
      </c>
      <c r="R160">
        <v>1</v>
      </c>
      <c r="S160">
        <v>0</v>
      </c>
      <c r="T160" s="2">
        <f t="shared" si="13"/>
        <v>4.7730941704035867</v>
      </c>
      <c r="U160" s="3">
        <f t="shared" si="14"/>
        <v>1.4652466367713004</v>
      </c>
      <c r="V160" t="e">
        <f>VLOOKUP(A160,[1]FantasyPros_2016_Projections_RP!A$2:H$2000,8,FALSE)</f>
        <v>#N/A</v>
      </c>
    </row>
    <row r="161" spans="1:22">
      <c r="A161" t="s">
        <v>444</v>
      </c>
      <c r="B161" t="s">
        <v>501</v>
      </c>
      <c r="C161">
        <f>(F161*'Points System'!$E$6)+(G161*'Points System'!$E$2)+(H161*'Points System'!$E$3)+(I161*'Points System'!$E$7)+(J161*'Points System'!$E$8)+(K161*'Points System'!$E$10)+(L161*'Points System'!$E$9)+(M161*'Points System'!$E$4)+(N161*'Points System'!$E$12)+(O161*'Points System'!$E$17)+(P161*'Points System'!$E$11)+(Q161*'Points System'!$E$22)+(R161*'Points System'!$E$13)+(S161*'Points System'!$E$14)</f>
        <v>274.94000000000005</v>
      </c>
      <c r="D161">
        <f t="shared" si="12"/>
        <v>11.576421052631581</v>
      </c>
      <c r="E161">
        <v>23.75</v>
      </c>
      <c r="F161">
        <v>135.80000000000001</v>
      </c>
      <c r="G161">
        <v>7.52</v>
      </c>
      <c r="H161">
        <v>8.48</v>
      </c>
      <c r="I161">
        <v>113.22</v>
      </c>
      <c r="J161">
        <v>39.86</v>
      </c>
      <c r="K161">
        <v>135.77000000000001</v>
      </c>
      <c r="L161">
        <v>65.25</v>
      </c>
      <c r="M161">
        <v>0</v>
      </c>
      <c r="N161">
        <v>12.57</v>
      </c>
      <c r="O161">
        <v>3.6</v>
      </c>
      <c r="P161">
        <v>0</v>
      </c>
      <c r="Q161">
        <v>14.5</v>
      </c>
      <c r="R161">
        <v>1</v>
      </c>
      <c r="S161">
        <v>0</v>
      </c>
      <c r="T161" s="2">
        <f t="shared" si="13"/>
        <v>4.3243740795287184</v>
      </c>
      <c r="U161" s="3">
        <f t="shared" si="14"/>
        <v>1.2932989690721648</v>
      </c>
      <c r="V161" t="e">
        <f>VLOOKUP(A161,[1]FantasyPros_2016_Projections_RP!A$2:H$2000,8,FALSE)</f>
        <v>#N/A</v>
      </c>
    </row>
    <row r="162" spans="1:22">
      <c r="A162" t="s">
        <v>448</v>
      </c>
      <c r="B162" t="s">
        <v>501</v>
      </c>
      <c r="C162">
        <f>(F162*'Points System'!$E$6)+(G162*'Points System'!$E$2)+(H162*'Points System'!$E$3)+(I162*'Points System'!$E$7)+(J162*'Points System'!$E$8)+(K162*'Points System'!$E$10)+(L162*'Points System'!$E$9)+(M162*'Points System'!$E$4)+(N162*'Points System'!$E$12)+(O162*'Points System'!$E$17)+(P162*'Points System'!$E$11)+(Q162*'Points System'!$E$22)+(R162*'Points System'!$E$13)+(S162*'Points System'!$E$14)</f>
        <v>242.66999999999996</v>
      </c>
      <c r="D162">
        <f t="shared" ref="D162:D192" si="15">IF(E162&gt;14,C162/E162,0)</f>
        <v>9.5426661423515515</v>
      </c>
      <c r="E162">
        <v>25.43</v>
      </c>
      <c r="F162">
        <v>137.72999999999999</v>
      </c>
      <c r="G162">
        <v>7.86</v>
      </c>
      <c r="H162">
        <v>10.49</v>
      </c>
      <c r="I162">
        <v>108.46</v>
      </c>
      <c r="J162">
        <v>46.62</v>
      </c>
      <c r="K162">
        <v>148.59</v>
      </c>
      <c r="L162">
        <v>70.62</v>
      </c>
      <c r="M162">
        <v>0</v>
      </c>
      <c r="N162">
        <v>12.87</v>
      </c>
      <c r="O162">
        <v>5.2</v>
      </c>
      <c r="P162">
        <v>0</v>
      </c>
      <c r="Q162">
        <v>18</v>
      </c>
      <c r="R162">
        <v>1</v>
      </c>
      <c r="S162">
        <v>0</v>
      </c>
      <c r="T162" s="2">
        <f t="shared" ref="T162:T192" si="16">(L162*9)/F162</f>
        <v>4.6146808974079727</v>
      </c>
      <c r="U162" s="3">
        <f t="shared" ref="U162:U192" si="17">(J162+K162)/F162</f>
        <v>1.4173382705292965</v>
      </c>
      <c r="V162" t="e">
        <f>VLOOKUP(A162,[1]FantasyPros_2016_Projections_RP!A$2:H$2000,8,FALSE)</f>
        <v>#N/A</v>
      </c>
    </row>
    <row r="163" spans="1:22">
      <c r="A163" t="s">
        <v>336</v>
      </c>
      <c r="B163" t="s">
        <v>501</v>
      </c>
      <c r="C163">
        <f>(F163*'Points System'!$E$6)+(G163*'Points System'!$E$2)+(H163*'Points System'!$E$3)+(I163*'Points System'!$E$7)+(J163*'Points System'!$E$8)+(K163*'Points System'!$E$10)+(L163*'Points System'!$E$9)+(M163*'Points System'!$E$4)+(N163*'Points System'!$E$12)+(O163*'Points System'!$E$17)+(P163*'Points System'!$E$11)+(Q163*'Points System'!$E$22)+(R163*'Points System'!$E$13)+(S163*'Points System'!$E$14)</f>
        <v>259.02999999999992</v>
      </c>
      <c r="D163">
        <f t="shared" si="15"/>
        <v>10.303500397772471</v>
      </c>
      <c r="E163">
        <v>25.14</v>
      </c>
      <c r="F163">
        <v>137.1</v>
      </c>
      <c r="G163">
        <v>7.3</v>
      </c>
      <c r="H163">
        <v>9.51</v>
      </c>
      <c r="I163">
        <v>110.75</v>
      </c>
      <c r="J163">
        <v>46.41</v>
      </c>
      <c r="K163">
        <v>137.88</v>
      </c>
      <c r="L163">
        <v>67.680000000000007</v>
      </c>
      <c r="M163">
        <v>0</v>
      </c>
      <c r="N163">
        <v>13.17</v>
      </c>
      <c r="O163">
        <v>8</v>
      </c>
      <c r="P163">
        <v>0</v>
      </c>
      <c r="Q163">
        <v>12.2</v>
      </c>
      <c r="R163">
        <v>1</v>
      </c>
      <c r="S163">
        <v>0</v>
      </c>
      <c r="T163" s="2">
        <f t="shared" si="16"/>
        <v>4.4428884026258215</v>
      </c>
      <c r="U163" s="3">
        <f t="shared" si="17"/>
        <v>1.3442013129102846</v>
      </c>
      <c r="V163" t="e">
        <f>VLOOKUP(A163,[1]FantasyPros_2016_Projections_RP!A$2:H$2000,8,FALSE)</f>
        <v>#N/A</v>
      </c>
    </row>
    <row r="164" spans="1:22">
      <c r="A164" t="s">
        <v>319</v>
      </c>
      <c r="B164" t="s">
        <v>501</v>
      </c>
      <c r="C164">
        <f>(F164*'Points System'!$E$6)+(G164*'Points System'!$E$2)+(H164*'Points System'!$E$3)+(I164*'Points System'!$E$7)+(J164*'Points System'!$E$8)+(K164*'Points System'!$E$10)+(L164*'Points System'!$E$9)+(M164*'Points System'!$E$4)+(N164*'Points System'!$E$12)+(O164*'Points System'!$E$17)+(P164*'Points System'!$E$11)+(Q164*'Points System'!$E$22)+(R164*'Points System'!$E$13)+(S164*'Points System'!$E$14)</f>
        <v>280.7700000000001</v>
      </c>
      <c r="D164">
        <f t="shared" si="15"/>
        <v>11.757537688442216</v>
      </c>
      <c r="E164">
        <v>23.88</v>
      </c>
      <c r="F164">
        <v>132.91</v>
      </c>
      <c r="G164">
        <v>7.96</v>
      </c>
      <c r="H164">
        <v>7.83</v>
      </c>
      <c r="I164">
        <v>109.06</v>
      </c>
      <c r="J164">
        <v>39.03</v>
      </c>
      <c r="K164">
        <v>129.5</v>
      </c>
      <c r="L164">
        <v>59.14</v>
      </c>
      <c r="M164">
        <v>0</v>
      </c>
      <c r="N164">
        <v>13.9</v>
      </c>
      <c r="O164">
        <v>5.2</v>
      </c>
      <c r="P164">
        <v>0</v>
      </c>
      <c r="Q164">
        <v>14.33</v>
      </c>
      <c r="R164">
        <v>1</v>
      </c>
      <c r="S164">
        <v>0</v>
      </c>
      <c r="T164" s="2">
        <f t="shared" si="16"/>
        <v>4.0046648107742078</v>
      </c>
      <c r="U164" s="3">
        <f t="shared" si="17"/>
        <v>1.2680009028666015</v>
      </c>
      <c r="V164" t="e">
        <f>VLOOKUP(A164,[1]FantasyPros_2016_Projections_RP!A$2:H$2000,8,FALSE)</f>
        <v>#N/A</v>
      </c>
    </row>
    <row r="165" spans="1:22">
      <c r="A165" t="s">
        <v>340</v>
      </c>
      <c r="B165" t="s">
        <v>501</v>
      </c>
      <c r="C165">
        <f>(F165*'Points System'!$E$6)+(G165*'Points System'!$E$2)+(H165*'Points System'!$E$3)+(I165*'Points System'!$E$7)+(J165*'Points System'!$E$8)+(K165*'Points System'!$E$10)+(L165*'Points System'!$E$9)+(M165*'Points System'!$E$4)+(N165*'Points System'!$E$12)+(O165*'Points System'!$E$17)+(P165*'Points System'!$E$11)+(Q165*'Points System'!$E$22)+(R165*'Points System'!$E$13)+(S165*'Points System'!$E$14)</f>
        <v>281.07</v>
      </c>
      <c r="D165">
        <f t="shared" si="15"/>
        <v>12.994452149791956</v>
      </c>
      <c r="E165">
        <v>21.63</v>
      </c>
      <c r="F165">
        <v>136.19</v>
      </c>
      <c r="G165">
        <v>8.01</v>
      </c>
      <c r="H165">
        <v>7.42</v>
      </c>
      <c r="I165">
        <v>105.84</v>
      </c>
      <c r="J165">
        <v>46.78</v>
      </c>
      <c r="K165">
        <v>130.59</v>
      </c>
      <c r="L165">
        <v>58.92</v>
      </c>
      <c r="M165">
        <v>0</v>
      </c>
      <c r="N165">
        <v>9.83</v>
      </c>
      <c r="O165">
        <v>4.5999999999999996</v>
      </c>
      <c r="P165">
        <v>0</v>
      </c>
      <c r="Q165">
        <v>13.67</v>
      </c>
      <c r="R165">
        <v>1.5</v>
      </c>
      <c r="S165">
        <v>1</v>
      </c>
      <c r="T165" s="2">
        <f t="shared" si="16"/>
        <v>3.8936779499229015</v>
      </c>
      <c r="U165" s="3">
        <f t="shared" si="17"/>
        <v>1.3023716866142889</v>
      </c>
      <c r="V165" t="e">
        <f>VLOOKUP(A165,[1]FantasyPros_2016_Projections_RP!A$2:H$2000,8,FALSE)</f>
        <v>#N/A</v>
      </c>
    </row>
    <row r="166" spans="1:22">
      <c r="A166" t="s">
        <v>361</v>
      </c>
      <c r="B166" t="s">
        <v>501</v>
      </c>
      <c r="C166">
        <f>(F166*'Points System'!$E$6)+(G166*'Points System'!$E$2)+(H166*'Points System'!$E$3)+(I166*'Points System'!$E$7)+(J166*'Points System'!$E$8)+(K166*'Points System'!$E$10)+(L166*'Points System'!$E$9)+(M166*'Points System'!$E$4)+(N166*'Points System'!$E$12)+(O166*'Points System'!$E$17)+(P166*'Points System'!$E$11)+(Q166*'Points System'!$E$22)+(R166*'Points System'!$E$13)+(S166*'Points System'!$E$14)</f>
        <v>267.38</v>
      </c>
      <c r="D166">
        <f t="shared" si="15"/>
        <v>11.773667987670629</v>
      </c>
      <c r="E166">
        <v>22.71</v>
      </c>
      <c r="F166">
        <v>129.01</v>
      </c>
      <c r="G166">
        <v>7.72</v>
      </c>
      <c r="H166">
        <v>7.85</v>
      </c>
      <c r="I166">
        <v>111.15</v>
      </c>
      <c r="J166">
        <v>39.520000000000003</v>
      </c>
      <c r="K166">
        <v>128.28</v>
      </c>
      <c r="L166">
        <v>62.35</v>
      </c>
      <c r="M166">
        <v>0</v>
      </c>
      <c r="N166">
        <v>13.93</v>
      </c>
      <c r="O166">
        <v>5.7</v>
      </c>
      <c r="P166">
        <v>0</v>
      </c>
      <c r="Q166">
        <v>14</v>
      </c>
      <c r="R166">
        <v>1</v>
      </c>
      <c r="S166">
        <v>1</v>
      </c>
      <c r="T166" s="2">
        <f t="shared" si="16"/>
        <v>4.3496628168359042</v>
      </c>
      <c r="U166" s="3">
        <f t="shared" si="17"/>
        <v>1.3006743663281919</v>
      </c>
      <c r="V166" t="e">
        <f>VLOOKUP(A166,[1]FantasyPros_2016_Projections_RP!A$2:H$2000,8,FALSE)</f>
        <v>#N/A</v>
      </c>
    </row>
    <row r="167" spans="1:22">
      <c r="A167" t="s">
        <v>498</v>
      </c>
      <c r="B167" t="s">
        <v>501</v>
      </c>
      <c r="C167">
        <f>(F167*'Points System'!$E$6)+(G167*'Points System'!$E$2)+(H167*'Points System'!$E$3)+(I167*'Points System'!$E$7)+(J167*'Points System'!$E$8)+(K167*'Points System'!$E$10)+(L167*'Points System'!$E$9)+(M167*'Points System'!$E$4)+(N167*'Points System'!$E$12)+(O167*'Points System'!$E$17)+(P167*'Points System'!$E$11)+(Q167*'Points System'!$E$22)+(R167*'Points System'!$E$13)+(S167*'Points System'!$E$14)</f>
        <v>306.75</v>
      </c>
      <c r="D167">
        <f t="shared" si="15"/>
        <v>14.91249392318911</v>
      </c>
      <c r="E167">
        <v>20.57</v>
      </c>
      <c r="F167">
        <v>118.13</v>
      </c>
      <c r="G167">
        <v>7.72</v>
      </c>
      <c r="H167">
        <v>5.66</v>
      </c>
      <c r="I167">
        <v>129.74</v>
      </c>
      <c r="J167">
        <v>40.44</v>
      </c>
      <c r="K167">
        <v>103</v>
      </c>
      <c r="L167">
        <v>44.24</v>
      </c>
      <c r="M167">
        <v>0</v>
      </c>
      <c r="N167">
        <v>8.6</v>
      </c>
      <c r="O167">
        <v>3.1</v>
      </c>
      <c r="P167">
        <v>0</v>
      </c>
      <c r="Q167">
        <v>12.4</v>
      </c>
      <c r="R167">
        <v>0</v>
      </c>
      <c r="S167">
        <v>0</v>
      </c>
      <c r="T167" s="2">
        <f t="shared" si="16"/>
        <v>3.3705239989841704</v>
      </c>
      <c r="U167" s="3">
        <f t="shared" si="17"/>
        <v>1.214255481249471</v>
      </c>
      <c r="V167" t="e">
        <f>VLOOKUP(A167,[1]FantasyPros_2016_Projections_RP!A$2:H$2000,8,FALSE)</f>
        <v>#N/A</v>
      </c>
    </row>
    <row r="168" spans="1:22">
      <c r="A168" t="s">
        <v>447</v>
      </c>
      <c r="B168" t="s">
        <v>501</v>
      </c>
      <c r="C168">
        <f>(F168*'Points System'!$E$6)+(G168*'Points System'!$E$2)+(H168*'Points System'!$E$3)+(I168*'Points System'!$E$7)+(J168*'Points System'!$E$8)+(K168*'Points System'!$E$10)+(L168*'Points System'!$E$9)+(M168*'Points System'!$E$4)+(N168*'Points System'!$E$12)+(O168*'Points System'!$E$17)+(P168*'Points System'!$E$11)+(Q168*'Points System'!$E$22)+(R168*'Points System'!$E$13)+(S168*'Points System'!$E$14)</f>
        <v>292.12</v>
      </c>
      <c r="D168">
        <f t="shared" si="15"/>
        <v>13.430804597701149</v>
      </c>
      <c r="E168">
        <v>21.75</v>
      </c>
      <c r="F168">
        <v>131.18</v>
      </c>
      <c r="G168">
        <v>8.33</v>
      </c>
      <c r="H168">
        <v>7.38</v>
      </c>
      <c r="I168">
        <v>108.76</v>
      </c>
      <c r="J168">
        <v>31.01</v>
      </c>
      <c r="K168">
        <v>127.5</v>
      </c>
      <c r="L168">
        <v>56.42</v>
      </c>
      <c r="M168">
        <v>0</v>
      </c>
      <c r="N168">
        <v>11</v>
      </c>
      <c r="O168">
        <v>0</v>
      </c>
      <c r="P168">
        <v>0</v>
      </c>
      <c r="Q168">
        <v>19.600000000000001</v>
      </c>
      <c r="R168">
        <v>0</v>
      </c>
      <c r="S168">
        <v>0</v>
      </c>
      <c r="T168" s="2">
        <f t="shared" si="16"/>
        <v>3.8708644610458913</v>
      </c>
      <c r="U168" s="3">
        <f t="shared" si="17"/>
        <v>1.2083396859277327</v>
      </c>
      <c r="V168" t="e">
        <f>VLOOKUP(A168,[1]FantasyPros_2016_Projections_RP!A$2:H$2000,8,FALSE)</f>
        <v>#N/A</v>
      </c>
    </row>
    <row r="169" spans="1:22">
      <c r="A169" t="s">
        <v>312</v>
      </c>
      <c r="B169" t="s">
        <v>501</v>
      </c>
      <c r="C169">
        <f>(F169*'Points System'!$E$6)+(G169*'Points System'!$E$2)+(H169*'Points System'!$E$3)+(I169*'Points System'!$E$7)+(J169*'Points System'!$E$8)+(K169*'Points System'!$E$10)+(L169*'Points System'!$E$9)+(M169*'Points System'!$E$4)+(N169*'Points System'!$E$12)+(O169*'Points System'!$E$17)+(P169*'Points System'!$E$11)+(Q169*'Points System'!$E$22)+(R169*'Points System'!$E$13)+(S169*'Points System'!$E$14)</f>
        <v>241.87000000000006</v>
      </c>
      <c r="D169">
        <f t="shared" si="15"/>
        <v>9.2422621322124581</v>
      </c>
      <c r="E169">
        <v>26.17</v>
      </c>
      <c r="F169">
        <v>146.86000000000001</v>
      </c>
      <c r="G169">
        <v>6.99</v>
      </c>
      <c r="H169">
        <v>10.46</v>
      </c>
      <c r="I169">
        <v>99.74</v>
      </c>
      <c r="J169">
        <v>47.08</v>
      </c>
      <c r="K169">
        <v>160.56</v>
      </c>
      <c r="L169">
        <v>73.459999999999994</v>
      </c>
      <c r="M169">
        <v>0</v>
      </c>
      <c r="N169">
        <v>10.8</v>
      </c>
      <c r="O169">
        <v>2.2999999999999998</v>
      </c>
      <c r="P169">
        <v>0</v>
      </c>
      <c r="Q169">
        <v>17.600000000000001</v>
      </c>
      <c r="R169">
        <v>0</v>
      </c>
      <c r="S169">
        <v>0</v>
      </c>
      <c r="T169" s="2">
        <f t="shared" si="16"/>
        <v>4.5018384856325744</v>
      </c>
      <c r="U169" s="3">
        <f t="shared" si="17"/>
        <v>1.4138635435108264</v>
      </c>
      <c r="V169" t="e">
        <f>VLOOKUP(A169,[1]FantasyPros_2016_Projections_RP!A$2:H$2000,8,FALSE)</f>
        <v>#N/A</v>
      </c>
    </row>
    <row r="170" spans="1:22">
      <c r="A170" t="s">
        <v>363</v>
      </c>
      <c r="B170" t="s">
        <v>501</v>
      </c>
      <c r="C170">
        <f>(F170*'Points System'!$E$6)+(G170*'Points System'!$E$2)+(H170*'Points System'!$E$3)+(I170*'Points System'!$E$7)+(J170*'Points System'!$E$8)+(K170*'Points System'!$E$10)+(L170*'Points System'!$E$9)+(M170*'Points System'!$E$4)+(N170*'Points System'!$E$12)+(O170*'Points System'!$E$17)+(P170*'Points System'!$E$11)+(Q170*'Points System'!$E$22)+(R170*'Points System'!$E$13)+(S170*'Points System'!$E$14)</f>
        <v>264.83999999999997</v>
      </c>
      <c r="D170">
        <f t="shared" si="15"/>
        <v>11.833780160857907</v>
      </c>
      <c r="E170">
        <v>22.38</v>
      </c>
      <c r="F170">
        <v>126.73</v>
      </c>
      <c r="G170">
        <v>8.19</v>
      </c>
      <c r="H170">
        <v>7.01</v>
      </c>
      <c r="I170">
        <v>111.43</v>
      </c>
      <c r="J170">
        <v>37.93</v>
      </c>
      <c r="K170">
        <v>131.08000000000001</v>
      </c>
      <c r="L170">
        <v>63.67</v>
      </c>
      <c r="M170">
        <v>0</v>
      </c>
      <c r="N170">
        <v>8.6300000000000008</v>
      </c>
      <c r="O170">
        <v>4.8</v>
      </c>
      <c r="P170">
        <v>0</v>
      </c>
      <c r="Q170">
        <v>18.5</v>
      </c>
      <c r="R170">
        <v>1</v>
      </c>
      <c r="S170">
        <v>1</v>
      </c>
      <c r="T170" s="2">
        <f t="shared" si="16"/>
        <v>4.5216602225203184</v>
      </c>
      <c r="U170" s="3">
        <f t="shared" si="17"/>
        <v>1.3336226623530341</v>
      </c>
      <c r="V170" t="e">
        <f>VLOOKUP(A170,[1]FantasyPros_2016_Projections_RP!A$2:H$2000,8,FALSE)</f>
        <v>#N/A</v>
      </c>
    </row>
    <row r="171" spans="1:22">
      <c r="A171" t="s">
        <v>399</v>
      </c>
      <c r="B171" t="s">
        <v>501</v>
      </c>
      <c r="C171">
        <f>(F171*'Points System'!$E$6)+(G171*'Points System'!$E$2)+(H171*'Points System'!$E$3)+(I171*'Points System'!$E$7)+(J171*'Points System'!$E$8)+(K171*'Points System'!$E$10)+(L171*'Points System'!$E$9)+(M171*'Points System'!$E$4)+(N171*'Points System'!$E$12)+(O171*'Points System'!$E$17)+(P171*'Points System'!$E$11)+(Q171*'Points System'!$E$22)+(R171*'Points System'!$E$13)+(S171*'Points System'!$E$14)</f>
        <v>264.42999999999995</v>
      </c>
      <c r="D171">
        <f t="shared" si="15"/>
        <v>11.567366579177602</v>
      </c>
      <c r="E171">
        <v>22.86</v>
      </c>
      <c r="F171">
        <v>125.68</v>
      </c>
      <c r="G171">
        <v>6.62</v>
      </c>
      <c r="H171">
        <v>9.1300000000000008</v>
      </c>
      <c r="I171">
        <v>115.82</v>
      </c>
      <c r="J171">
        <v>40.36</v>
      </c>
      <c r="K171">
        <v>117.11</v>
      </c>
      <c r="L171">
        <v>58.41</v>
      </c>
      <c r="M171">
        <v>0</v>
      </c>
      <c r="N171">
        <v>14</v>
      </c>
      <c r="O171">
        <v>4.8</v>
      </c>
      <c r="P171">
        <v>0</v>
      </c>
      <c r="Q171">
        <v>15.2</v>
      </c>
      <c r="R171">
        <v>1</v>
      </c>
      <c r="S171">
        <v>0</v>
      </c>
      <c r="T171" s="2">
        <f t="shared" si="16"/>
        <v>4.1827657542966259</v>
      </c>
      <c r="U171" s="3">
        <f t="shared" si="17"/>
        <v>1.2529439847231063</v>
      </c>
      <c r="V171" t="e">
        <f>VLOOKUP(A171,[1]FantasyPros_2016_Projections_RP!A$2:H$2000,8,FALSE)</f>
        <v>#N/A</v>
      </c>
    </row>
    <row r="172" spans="1:22">
      <c r="A172" t="s">
        <v>415</v>
      </c>
      <c r="B172" t="s">
        <v>501</v>
      </c>
      <c r="C172">
        <f>(F172*'Points System'!$E$6)+(G172*'Points System'!$E$2)+(H172*'Points System'!$E$3)+(I172*'Points System'!$E$7)+(J172*'Points System'!$E$8)+(K172*'Points System'!$E$10)+(L172*'Points System'!$E$9)+(M172*'Points System'!$E$4)+(N172*'Points System'!$E$12)+(O172*'Points System'!$E$17)+(P172*'Points System'!$E$11)+(Q172*'Points System'!$E$22)+(R172*'Points System'!$E$13)+(S172*'Points System'!$E$14)</f>
        <v>235.13000000000005</v>
      </c>
      <c r="D172">
        <f t="shared" si="15"/>
        <v>9.9758167161646174</v>
      </c>
      <c r="E172">
        <v>23.57</v>
      </c>
      <c r="F172">
        <v>121.5</v>
      </c>
      <c r="G172">
        <v>7.09</v>
      </c>
      <c r="H172">
        <v>8.41</v>
      </c>
      <c r="I172">
        <v>117.47</v>
      </c>
      <c r="J172">
        <v>43.88</v>
      </c>
      <c r="K172">
        <v>131.91</v>
      </c>
      <c r="L172">
        <v>64.45</v>
      </c>
      <c r="M172">
        <v>0</v>
      </c>
      <c r="N172">
        <v>13.8</v>
      </c>
      <c r="O172">
        <v>4.5999999999999996</v>
      </c>
      <c r="P172">
        <v>0</v>
      </c>
      <c r="Q172">
        <v>13</v>
      </c>
      <c r="R172">
        <v>1</v>
      </c>
      <c r="S172">
        <v>0</v>
      </c>
      <c r="T172" s="2">
        <f t="shared" si="16"/>
        <v>4.7740740740740746</v>
      </c>
      <c r="U172" s="3">
        <f t="shared" si="17"/>
        <v>1.4468312757201645</v>
      </c>
      <c r="V172" t="e">
        <f>VLOOKUP(A172,[1]FantasyPros_2016_Projections_RP!A$2:H$2000,8,FALSE)</f>
        <v>#N/A</v>
      </c>
    </row>
    <row r="173" spans="1:22">
      <c r="A173" t="s">
        <v>452</v>
      </c>
      <c r="B173" t="s">
        <v>501</v>
      </c>
      <c r="C173">
        <f>(F173*'Points System'!$E$6)+(G173*'Points System'!$E$2)+(H173*'Points System'!$E$3)+(I173*'Points System'!$E$7)+(J173*'Points System'!$E$8)+(K173*'Points System'!$E$10)+(L173*'Points System'!$E$9)+(M173*'Points System'!$E$4)+(N173*'Points System'!$E$12)+(O173*'Points System'!$E$17)+(P173*'Points System'!$E$11)+(Q173*'Points System'!$E$22)+(R173*'Points System'!$E$13)+(S173*'Points System'!$E$14)</f>
        <v>258.22999999999996</v>
      </c>
      <c r="D173">
        <f t="shared" si="15"/>
        <v>10.126666666666665</v>
      </c>
      <c r="E173">
        <v>25.5</v>
      </c>
      <c r="F173">
        <v>145.35</v>
      </c>
      <c r="G173">
        <v>8</v>
      </c>
      <c r="H173">
        <v>10</v>
      </c>
      <c r="I173">
        <v>104.51</v>
      </c>
      <c r="J173">
        <v>46.83</v>
      </c>
      <c r="K173">
        <v>151</v>
      </c>
      <c r="L173">
        <v>74.5</v>
      </c>
      <c r="M173">
        <v>0</v>
      </c>
      <c r="N173">
        <v>0</v>
      </c>
      <c r="O173">
        <v>0</v>
      </c>
      <c r="P173">
        <v>0</v>
      </c>
      <c r="Q173">
        <v>23</v>
      </c>
      <c r="R173">
        <v>0</v>
      </c>
      <c r="S173">
        <v>0</v>
      </c>
      <c r="T173" s="2">
        <f t="shared" si="16"/>
        <v>4.6130030959752322</v>
      </c>
      <c r="U173" s="3">
        <f t="shared" si="17"/>
        <v>1.3610595115239077</v>
      </c>
      <c r="V173" t="e">
        <f>VLOOKUP(A173,[1]FantasyPros_2016_Projections_RP!A$2:H$2000,8,FALSE)</f>
        <v>#N/A</v>
      </c>
    </row>
    <row r="174" spans="1:22">
      <c r="A174" t="s">
        <v>310</v>
      </c>
      <c r="B174" t="s">
        <v>501</v>
      </c>
      <c r="C174">
        <f>(F174*'Points System'!$E$6)+(G174*'Points System'!$E$2)+(H174*'Points System'!$E$3)+(I174*'Points System'!$E$7)+(J174*'Points System'!$E$8)+(K174*'Points System'!$E$10)+(L174*'Points System'!$E$9)+(M174*'Points System'!$E$4)+(N174*'Points System'!$E$12)+(O174*'Points System'!$E$17)+(P174*'Points System'!$E$11)+(Q174*'Points System'!$E$22)+(R174*'Points System'!$E$13)+(S174*'Points System'!$E$14)</f>
        <v>246.09999999999991</v>
      </c>
      <c r="D174">
        <f t="shared" si="15"/>
        <v>9.286792452830186</v>
      </c>
      <c r="E174">
        <v>26.5</v>
      </c>
      <c r="F174">
        <v>128.76</v>
      </c>
      <c r="G174">
        <v>7.8</v>
      </c>
      <c r="H174">
        <v>9.0399999999999991</v>
      </c>
      <c r="I174">
        <v>108.09</v>
      </c>
      <c r="J174">
        <v>46.72</v>
      </c>
      <c r="K174">
        <v>128.93</v>
      </c>
      <c r="L174">
        <v>66.42</v>
      </c>
      <c r="M174">
        <v>0</v>
      </c>
      <c r="N174">
        <v>10.8</v>
      </c>
      <c r="O174">
        <v>4.2</v>
      </c>
      <c r="P174">
        <v>0</v>
      </c>
      <c r="Q174">
        <v>12.2</v>
      </c>
      <c r="R174">
        <v>1</v>
      </c>
      <c r="S174">
        <v>0</v>
      </c>
      <c r="T174" s="2">
        <f t="shared" si="16"/>
        <v>4.6425908667287983</v>
      </c>
      <c r="U174" s="3">
        <f t="shared" si="17"/>
        <v>1.3641658900279592</v>
      </c>
      <c r="V174" t="e">
        <f>VLOOKUP(A174,[1]FantasyPros_2016_Projections_RP!A$2:H$2000,8,FALSE)</f>
        <v>#N/A</v>
      </c>
    </row>
    <row r="175" spans="1:22">
      <c r="A175" t="s">
        <v>408</v>
      </c>
      <c r="B175" t="s">
        <v>501</v>
      </c>
      <c r="C175">
        <f>(F175*'Points System'!$E$6)+(G175*'Points System'!$E$2)+(H175*'Points System'!$E$3)+(I175*'Points System'!$E$7)+(J175*'Points System'!$E$8)+(K175*'Points System'!$E$10)+(L175*'Points System'!$E$9)+(M175*'Points System'!$E$4)+(N175*'Points System'!$E$12)+(O175*'Points System'!$E$17)+(P175*'Points System'!$E$11)+(Q175*'Points System'!$E$22)+(R175*'Points System'!$E$13)+(S175*'Points System'!$E$14)</f>
        <v>260.88</v>
      </c>
      <c r="D175">
        <f t="shared" si="15"/>
        <v>11.783197831978319</v>
      </c>
      <c r="E175">
        <v>22.14</v>
      </c>
      <c r="F175">
        <v>120.76</v>
      </c>
      <c r="G175">
        <v>7.6</v>
      </c>
      <c r="H175">
        <v>7.8</v>
      </c>
      <c r="I175">
        <v>107.29</v>
      </c>
      <c r="J175">
        <v>36.840000000000003</v>
      </c>
      <c r="K175">
        <v>115.5</v>
      </c>
      <c r="L175">
        <v>55.35</v>
      </c>
      <c r="M175">
        <v>0</v>
      </c>
      <c r="N175">
        <v>14</v>
      </c>
      <c r="O175">
        <v>5.2</v>
      </c>
      <c r="P175">
        <v>0</v>
      </c>
      <c r="Q175">
        <v>12.2</v>
      </c>
      <c r="R175">
        <v>1</v>
      </c>
      <c r="S175">
        <v>0</v>
      </c>
      <c r="T175" s="2">
        <f t="shared" si="16"/>
        <v>4.1251242133156678</v>
      </c>
      <c r="U175" s="3">
        <f t="shared" si="17"/>
        <v>1.2615104339185161</v>
      </c>
      <c r="V175" t="e">
        <f>VLOOKUP(A175,[1]FantasyPros_2016_Projections_RP!A$2:H$2000,8,FALSE)</f>
        <v>#N/A</v>
      </c>
    </row>
    <row r="176" spans="1:22">
      <c r="A176" t="s">
        <v>442</v>
      </c>
      <c r="B176" t="s">
        <v>501</v>
      </c>
      <c r="C176">
        <f>(F176*'Points System'!$E$6)+(G176*'Points System'!$E$2)+(H176*'Points System'!$E$3)+(I176*'Points System'!$E$7)+(J176*'Points System'!$E$8)+(K176*'Points System'!$E$10)+(L176*'Points System'!$E$9)+(M176*'Points System'!$E$4)+(N176*'Points System'!$E$12)+(O176*'Points System'!$E$17)+(P176*'Points System'!$E$11)+(Q176*'Points System'!$E$22)+(R176*'Points System'!$E$13)+(S176*'Points System'!$E$14)</f>
        <v>236.63999999999996</v>
      </c>
      <c r="D176">
        <f t="shared" si="15"/>
        <v>10.160583941605838</v>
      </c>
      <c r="E176">
        <v>23.29</v>
      </c>
      <c r="F176">
        <v>128.84</v>
      </c>
      <c r="G176">
        <v>7.87</v>
      </c>
      <c r="H176">
        <v>8.8000000000000007</v>
      </c>
      <c r="I176">
        <v>94.65</v>
      </c>
      <c r="J176">
        <v>40.42</v>
      </c>
      <c r="K176">
        <v>136.74</v>
      </c>
      <c r="L176">
        <v>62.72</v>
      </c>
      <c r="M176">
        <v>0</v>
      </c>
      <c r="N176">
        <v>13.8</v>
      </c>
      <c r="O176">
        <v>4.5999999999999996</v>
      </c>
      <c r="P176">
        <v>0</v>
      </c>
      <c r="Q176">
        <v>11</v>
      </c>
      <c r="R176">
        <v>1</v>
      </c>
      <c r="S176">
        <v>1</v>
      </c>
      <c r="T176" s="2">
        <f t="shared" si="16"/>
        <v>4.3812480596088168</v>
      </c>
      <c r="U176" s="3">
        <f t="shared" si="17"/>
        <v>1.3750388078236575</v>
      </c>
      <c r="V176" t="e">
        <f>VLOOKUP(A176,[1]FantasyPros_2016_Projections_RP!A$2:H$2000,8,FALSE)</f>
        <v>#N/A</v>
      </c>
    </row>
    <row r="177" spans="1:22">
      <c r="A177" t="s">
        <v>466</v>
      </c>
      <c r="B177" t="s">
        <v>501</v>
      </c>
      <c r="C177">
        <f>(F177*'Points System'!$E$6)+(G177*'Points System'!$E$2)+(H177*'Points System'!$E$3)+(I177*'Points System'!$E$7)+(J177*'Points System'!$E$8)+(K177*'Points System'!$E$10)+(L177*'Points System'!$E$9)+(M177*'Points System'!$E$4)+(N177*'Points System'!$E$12)+(O177*'Points System'!$E$17)+(P177*'Points System'!$E$11)+(Q177*'Points System'!$E$22)+(R177*'Points System'!$E$13)+(S177*'Points System'!$E$14)</f>
        <v>239.53000000000003</v>
      </c>
      <c r="D177">
        <f t="shared" si="15"/>
        <v>10.746074472857785</v>
      </c>
      <c r="E177">
        <v>22.29</v>
      </c>
      <c r="F177">
        <v>124.44</v>
      </c>
      <c r="G177">
        <v>7.42</v>
      </c>
      <c r="H177">
        <v>8.4499999999999993</v>
      </c>
      <c r="I177">
        <v>104.54</v>
      </c>
      <c r="J177">
        <v>46.14</v>
      </c>
      <c r="K177">
        <v>124.99</v>
      </c>
      <c r="L177">
        <v>62.05</v>
      </c>
      <c r="M177">
        <v>0</v>
      </c>
      <c r="N177">
        <v>9.5299999999999994</v>
      </c>
      <c r="O177">
        <v>4.7</v>
      </c>
      <c r="P177">
        <v>0</v>
      </c>
      <c r="Q177">
        <v>15</v>
      </c>
      <c r="R177">
        <v>1</v>
      </c>
      <c r="S177">
        <v>0</v>
      </c>
      <c r="T177" s="2">
        <f t="shared" si="16"/>
        <v>4.4877049180327866</v>
      </c>
      <c r="U177" s="3">
        <f t="shared" si="17"/>
        <v>1.3752009000321439</v>
      </c>
      <c r="V177" t="e">
        <f>VLOOKUP(A177,[1]FantasyPros_2016_Projections_RP!A$2:H$2000,8,FALSE)</f>
        <v>#N/A</v>
      </c>
    </row>
    <row r="178" spans="1:22">
      <c r="A178" t="s">
        <v>389</v>
      </c>
      <c r="B178" t="s">
        <v>501</v>
      </c>
      <c r="C178">
        <f>(F178*'Points System'!$E$6)+(G178*'Points System'!$E$2)+(H178*'Points System'!$E$3)+(I178*'Points System'!$E$7)+(J178*'Points System'!$E$8)+(K178*'Points System'!$E$10)+(L178*'Points System'!$E$9)+(M178*'Points System'!$E$4)+(N178*'Points System'!$E$12)+(O178*'Points System'!$E$17)+(P178*'Points System'!$E$11)+(Q178*'Points System'!$E$22)+(R178*'Points System'!$E$13)+(S178*'Points System'!$E$14)</f>
        <v>281.47999999999996</v>
      </c>
      <c r="D178">
        <f t="shared" si="15"/>
        <v>15.044361304115444</v>
      </c>
      <c r="E178">
        <v>18.71</v>
      </c>
      <c r="F178">
        <v>123.35</v>
      </c>
      <c r="G178">
        <v>8</v>
      </c>
      <c r="H178">
        <v>6.24</v>
      </c>
      <c r="I178">
        <v>97.3</v>
      </c>
      <c r="J178">
        <v>31.49</v>
      </c>
      <c r="K178">
        <v>115.81</v>
      </c>
      <c r="L178">
        <v>47.37</v>
      </c>
      <c r="M178">
        <v>0</v>
      </c>
      <c r="N178">
        <v>13.8</v>
      </c>
      <c r="O178">
        <v>4.9000000000000004</v>
      </c>
      <c r="P178">
        <v>0</v>
      </c>
      <c r="Q178">
        <v>9.8000000000000007</v>
      </c>
      <c r="R178">
        <v>1</v>
      </c>
      <c r="S178">
        <v>0</v>
      </c>
      <c r="T178" s="2">
        <f t="shared" si="16"/>
        <v>3.4562626672071342</v>
      </c>
      <c r="U178" s="3">
        <f t="shared" si="17"/>
        <v>1.1941629509525742</v>
      </c>
      <c r="V178" t="e">
        <f>VLOOKUP(A178,[1]FantasyPros_2016_Projections_RP!A$2:H$2000,8,FALSE)</f>
        <v>#N/A</v>
      </c>
    </row>
    <row r="179" spans="1:22">
      <c r="A179" t="s">
        <v>462</v>
      </c>
      <c r="B179" t="s">
        <v>501</v>
      </c>
      <c r="C179">
        <f>(F179*'Points System'!$E$6)+(G179*'Points System'!$E$2)+(H179*'Points System'!$E$3)+(I179*'Points System'!$E$7)+(J179*'Points System'!$E$8)+(K179*'Points System'!$E$10)+(L179*'Points System'!$E$9)+(M179*'Points System'!$E$4)+(N179*'Points System'!$E$12)+(O179*'Points System'!$E$17)+(P179*'Points System'!$E$11)+(Q179*'Points System'!$E$22)+(R179*'Points System'!$E$13)+(S179*'Points System'!$E$14)</f>
        <v>254.10000000000008</v>
      </c>
      <c r="D179">
        <f t="shared" si="15"/>
        <v>13.683360258481425</v>
      </c>
      <c r="E179">
        <v>18.57</v>
      </c>
      <c r="F179">
        <v>112.31</v>
      </c>
      <c r="G179">
        <v>6.42</v>
      </c>
      <c r="H179">
        <v>7.08</v>
      </c>
      <c r="I179">
        <v>115.53</v>
      </c>
      <c r="J179">
        <v>47.97</v>
      </c>
      <c r="K179">
        <v>96.95</v>
      </c>
      <c r="L179">
        <v>50.14</v>
      </c>
      <c r="M179">
        <v>0</v>
      </c>
      <c r="N179">
        <v>13.67</v>
      </c>
      <c r="O179">
        <v>7</v>
      </c>
      <c r="P179">
        <v>0</v>
      </c>
      <c r="Q179">
        <v>8.4</v>
      </c>
      <c r="R179">
        <v>1</v>
      </c>
      <c r="S179">
        <v>0</v>
      </c>
      <c r="T179" s="2">
        <f t="shared" si="16"/>
        <v>4.0179859317959217</v>
      </c>
      <c r="U179" s="3">
        <f t="shared" si="17"/>
        <v>1.2903570474579291</v>
      </c>
      <c r="V179" t="e">
        <f>VLOOKUP(A179,[1]FantasyPros_2016_Projections_RP!A$2:H$2000,8,FALSE)</f>
        <v>#N/A</v>
      </c>
    </row>
    <row r="180" spans="1:22">
      <c r="A180" t="s">
        <v>411</v>
      </c>
      <c r="B180" t="s">
        <v>501</v>
      </c>
      <c r="C180">
        <f>(F180*'Points System'!$E$6)+(G180*'Points System'!$E$2)+(H180*'Points System'!$E$3)+(I180*'Points System'!$E$7)+(J180*'Points System'!$E$8)+(K180*'Points System'!$E$10)+(L180*'Points System'!$E$9)+(M180*'Points System'!$E$4)+(N180*'Points System'!$E$12)+(O180*'Points System'!$E$17)+(P180*'Points System'!$E$11)+(Q180*'Points System'!$E$22)+(R180*'Points System'!$E$13)+(S180*'Points System'!$E$14)</f>
        <v>225.48</v>
      </c>
      <c r="D180">
        <f t="shared" si="15"/>
        <v>9.6814083297552589</v>
      </c>
      <c r="E180">
        <v>23.29</v>
      </c>
      <c r="F180">
        <v>111.61</v>
      </c>
      <c r="G180">
        <v>5.58</v>
      </c>
      <c r="H180">
        <v>8.61</v>
      </c>
      <c r="I180">
        <v>119.23</v>
      </c>
      <c r="J180">
        <v>43.05</v>
      </c>
      <c r="K180">
        <v>112.84</v>
      </c>
      <c r="L180">
        <v>57.54</v>
      </c>
      <c r="M180">
        <v>0</v>
      </c>
      <c r="N180">
        <v>10.199999999999999</v>
      </c>
      <c r="O180">
        <v>3.9</v>
      </c>
      <c r="P180">
        <v>0</v>
      </c>
      <c r="Q180">
        <v>13.4</v>
      </c>
      <c r="R180">
        <v>1</v>
      </c>
      <c r="S180">
        <v>0</v>
      </c>
      <c r="T180" s="2">
        <f t="shared" si="16"/>
        <v>4.639906818385449</v>
      </c>
      <c r="U180" s="3">
        <f t="shared" si="17"/>
        <v>1.3967386434907265</v>
      </c>
      <c r="V180" t="e">
        <f>VLOOKUP(A180,[1]FantasyPros_2016_Projections_RP!A$2:H$2000,8,FALSE)</f>
        <v>#N/A</v>
      </c>
    </row>
    <row r="181" spans="1:22">
      <c r="A181" t="s">
        <v>426</v>
      </c>
      <c r="B181" t="s">
        <v>501</v>
      </c>
      <c r="C181">
        <f>(F181*'Points System'!$E$6)+(G181*'Points System'!$E$2)+(H181*'Points System'!$E$3)+(I181*'Points System'!$E$7)+(J181*'Points System'!$E$8)+(K181*'Points System'!$E$10)+(L181*'Points System'!$E$9)+(M181*'Points System'!$E$4)+(N181*'Points System'!$E$12)+(O181*'Points System'!$E$17)+(P181*'Points System'!$E$11)+(Q181*'Points System'!$E$22)+(R181*'Points System'!$E$13)+(S181*'Points System'!$E$14)</f>
        <v>230.60999999999999</v>
      </c>
      <c r="D181">
        <f t="shared" si="15"/>
        <v>10.087926509186351</v>
      </c>
      <c r="E181">
        <v>22.86</v>
      </c>
      <c r="F181">
        <v>129.71</v>
      </c>
      <c r="G181">
        <v>7</v>
      </c>
      <c r="H181">
        <v>8.7799999999999994</v>
      </c>
      <c r="I181">
        <v>91.19</v>
      </c>
      <c r="J181">
        <v>40.35</v>
      </c>
      <c r="K181">
        <v>139</v>
      </c>
      <c r="L181">
        <v>61.46</v>
      </c>
      <c r="M181">
        <v>0</v>
      </c>
      <c r="N181">
        <v>11.47</v>
      </c>
      <c r="O181">
        <v>4.5999999999999996</v>
      </c>
      <c r="P181">
        <v>0</v>
      </c>
      <c r="Q181">
        <v>13.8</v>
      </c>
      <c r="R181">
        <v>1</v>
      </c>
      <c r="S181">
        <v>0</v>
      </c>
      <c r="T181" s="2">
        <f t="shared" si="16"/>
        <v>4.2644360496492171</v>
      </c>
      <c r="U181" s="3">
        <f t="shared" si="17"/>
        <v>1.3826998689384009</v>
      </c>
      <c r="V181" t="e">
        <f>VLOOKUP(A181,[1]FantasyPros_2016_Projections_RP!A$2:H$2000,8,FALSE)</f>
        <v>#N/A</v>
      </c>
    </row>
    <row r="182" spans="1:22">
      <c r="A182" t="s">
        <v>384</v>
      </c>
      <c r="B182" t="s">
        <v>501</v>
      </c>
      <c r="C182">
        <f>(F182*'Points System'!$E$6)+(G182*'Points System'!$E$2)+(H182*'Points System'!$E$3)+(I182*'Points System'!$E$7)+(J182*'Points System'!$E$8)+(K182*'Points System'!$E$10)+(L182*'Points System'!$E$9)+(M182*'Points System'!$E$4)+(N182*'Points System'!$E$12)+(O182*'Points System'!$E$17)+(P182*'Points System'!$E$11)+(Q182*'Points System'!$E$22)+(R182*'Points System'!$E$13)+(S182*'Points System'!$E$14)</f>
        <v>253.1</v>
      </c>
      <c r="D182">
        <f t="shared" si="15"/>
        <v>12.346341463414634</v>
      </c>
      <c r="E182">
        <v>20.5</v>
      </c>
      <c r="F182">
        <v>109.04</v>
      </c>
      <c r="G182">
        <v>7.96</v>
      </c>
      <c r="H182">
        <v>6.21</v>
      </c>
      <c r="I182">
        <v>101.01</v>
      </c>
      <c r="J182">
        <v>28</v>
      </c>
      <c r="K182">
        <v>108.51</v>
      </c>
      <c r="L182">
        <v>47.27</v>
      </c>
      <c r="M182">
        <v>0</v>
      </c>
      <c r="N182">
        <v>12.53</v>
      </c>
      <c r="O182">
        <v>2.7</v>
      </c>
      <c r="P182">
        <v>0</v>
      </c>
      <c r="Q182">
        <v>9</v>
      </c>
      <c r="R182">
        <v>1</v>
      </c>
      <c r="S182">
        <v>0</v>
      </c>
      <c r="T182" s="2">
        <f t="shared" si="16"/>
        <v>3.9015957446808507</v>
      </c>
      <c r="U182" s="3">
        <f t="shared" si="17"/>
        <v>1.2519258987527511</v>
      </c>
      <c r="V182" t="e">
        <f>VLOOKUP(A182,[1]FantasyPros_2016_Projections_RP!A$2:H$2000,8,FALSE)</f>
        <v>#N/A</v>
      </c>
    </row>
    <row r="183" spans="1:22">
      <c r="A183" t="s">
        <v>480</v>
      </c>
      <c r="B183" t="s">
        <v>501</v>
      </c>
      <c r="C183">
        <f>(F183*'Points System'!$E$6)+(G183*'Points System'!$E$2)+(H183*'Points System'!$E$3)+(I183*'Points System'!$E$7)+(J183*'Points System'!$E$8)+(K183*'Points System'!$E$10)+(L183*'Points System'!$E$9)+(M183*'Points System'!$E$4)+(N183*'Points System'!$E$12)+(O183*'Points System'!$E$17)+(P183*'Points System'!$E$11)+(Q183*'Points System'!$E$22)+(R183*'Points System'!$E$13)+(S183*'Points System'!$E$14)</f>
        <v>221.74</v>
      </c>
      <c r="D183">
        <f t="shared" si="15"/>
        <v>10.816585365853658</v>
      </c>
      <c r="E183">
        <v>20.5</v>
      </c>
      <c r="F183">
        <v>119.43</v>
      </c>
      <c r="G183">
        <v>7.14</v>
      </c>
      <c r="H183">
        <v>8</v>
      </c>
      <c r="I183">
        <v>94.39</v>
      </c>
      <c r="J183">
        <v>47.32</v>
      </c>
      <c r="K183">
        <v>120</v>
      </c>
      <c r="L183">
        <v>59.32</v>
      </c>
      <c r="M183">
        <v>0</v>
      </c>
      <c r="N183">
        <v>9</v>
      </c>
      <c r="O183">
        <v>0</v>
      </c>
      <c r="P183">
        <v>0</v>
      </c>
      <c r="Q183">
        <v>12.25</v>
      </c>
      <c r="R183">
        <v>1</v>
      </c>
      <c r="S183">
        <v>1</v>
      </c>
      <c r="T183" s="2">
        <f t="shared" si="16"/>
        <v>4.4702336096458177</v>
      </c>
      <c r="U183" s="3">
        <f t="shared" si="17"/>
        <v>1.4009880264590135</v>
      </c>
      <c r="V183" t="e">
        <f>VLOOKUP(A183,[1]FantasyPros_2016_Projections_RP!A$2:H$2000,8,FALSE)</f>
        <v>#N/A</v>
      </c>
    </row>
    <row r="184" spans="1:22">
      <c r="A184" t="s">
        <v>407</v>
      </c>
      <c r="B184" t="s">
        <v>501</v>
      </c>
      <c r="C184">
        <f>(F184*'Points System'!$E$6)+(G184*'Points System'!$E$2)+(H184*'Points System'!$E$3)+(I184*'Points System'!$E$7)+(J184*'Points System'!$E$8)+(K184*'Points System'!$E$10)+(L184*'Points System'!$E$9)+(M184*'Points System'!$E$4)+(N184*'Points System'!$E$12)+(O184*'Points System'!$E$17)+(P184*'Points System'!$E$11)+(Q184*'Points System'!$E$22)+(R184*'Points System'!$E$13)+(S184*'Points System'!$E$14)</f>
        <v>247.53999999999994</v>
      </c>
      <c r="D184">
        <f t="shared" si="15"/>
        <v>12.376999999999997</v>
      </c>
      <c r="E184">
        <v>20</v>
      </c>
      <c r="F184">
        <v>121.13</v>
      </c>
      <c r="G184">
        <v>7.5</v>
      </c>
      <c r="H184">
        <v>5.91</v>
      </c>
      <c r="I184">
        <v>94.62</v>
      </c>
      <c r="J184">
        <v>41.99</v>
      </c>
      <c r="K184">
        <v>121.41</v>
      </c>
      <c r="L184">
        <v>55.02</v>
      </c>
      <c r="M184">
        <v>0</v>
      </c>
      <c r="N184">
        <v>8.6</v>
      </c>
      <c r="O184">
        <v>3.6</v>
      </c>
      <c r="P184">
        <v>0</v>
      </c>
      <c r="Q184">
        <v>12.83</v>
      </c>
      <c r="R184">
        <v>0</v>
      </c>
      <c r="S184">
        <v>0</v>
      </c>
      <c r="T184" s="2">
        <f t="shared" si="16"/>
        <v>4.0880046231321723</v>
      </c>
      <c r="U184" s="3">
        <f t="shared" si="17"/>
        <v>1.3489639230578718</v>
      </c>
      <c r="V184" t="e">
        <f>VLOOKUP(A184,[1]FantasyPros_2016_Projections_RP!A$2:H$2000,8,FALSE)</f>
        <v>#N/A</v>
      </c>
    </row>
    <row r="185" spans="1:22">
      <c r="A185" t="s">
        <v>403</v>
      </c>
      <c r="B185" t="s">
        <v>501</v>
      </c>
      <c r="C185">
        <f>(F185*'Points System'!$E$6)+(G185*'Points System'!$E$2)+(H185*'Points System'!$E$3)+(I185*'Points System'!$E$7)+(J185*'Points System'!$E$8)+(K185*'Points System'!$E$10)+(L185*'Points System'!$E$9)+(M185*'Points System'!$E$4)+(N185*'Points System'!$E$12)+(O185*'Points System'!$E$17)+(P185*'Points System'!$E$11)+(Q185*'Points System'!$E$22)+(R185*'Points System'!$E$13)+(S185*'Points System'!$E$14)</f>
        <v>255.26999999999995</v>
      </c>
      <c r="D185">
        <f t="shared" si="15"/>
        <v>12.581074420896991</v>
      </c>
      <c r="E185">
        <v>20.29</v>
      </c>
      <c r="F185">
        <v>123.35</v>
      </c>
      <c r="G185">
        <v>7.12</v>
      </c>
      <c r="H185">
        <v>6.99</v>
      </c>
      <c r="I185">
        <v>87.44</v>
      </c>
      <c r="J185">
        <v>37.24</v>
      </c>
      <c r="K185">
        <v>115.85</v>
      </c>
      <c r="L185">
        <v>49.78</v>
      </c>
      <c r="M185">
        <v>0</v>
      </c>
      <c r="N185">
        <v>9.8000000000000007</v>
      </c>
      <c r="O185">
        <v>5.7</v>
      </c>
      <c r="P185">
        <v>0</v>
      </c>
      <c r="Q185">
        <v>9</v>
      </c>
      <c r="R185">
        <v>1</v>
      </c>
      <c r="S185">
        <v>1</v>
      </c>
      <c r="T185" s="2">
        <f t="shared" si="16"/>
        <v>3.6321037697608434</v>
      </c>
      <c r="U185" s="3">
        <f t="shared" si="17"/>
        <v>1.2411025537089584</v>
      </c>
      <c r="V185" t="e">
        <f>VLOOKUP(A185,[1]FantasyPros_2016_Projections_RP!A$2:H$2000,8,FALSE)</f>
        <v>#N/A</v>
      </c>
    </row>
    <row r="186" spans="1:22">
      <c r="A186" t="s">
        <v>353</v>
      </c>
      <c r="B186" t="s">
        <v>503</v>
      </c>
      <c r="C186">
        <f>(F186*'Points System'!$E$6)+(G186*'Points System'!$E$2)+(H186*'Points System'!$E$3)+(I186*'Points System'!$E$7)+(J186*'Points System'!$E$8)+(K186*'Points System'!$E$10)+(L186*'Points System'!$E$9)+(M186*'Points System'!$E$4)+(N186*'Points System'!$E$12)+(O186*'Points System'!$E$17)+(P186*'Points System'!$E$11)+(Q186*'Points System'!$E$22)+(R186*'Points System'!$E$13)+(S186*'Points System'!$E$14)</f>
        <v>223.07000000000005</v>
      </c>
      <c r="D186">
        <f t="shared" si="15"/>
        <v>7.8739851747264407</v>
      </c>
      <c r="E186">
        <v>28.33</v>
      </c>
      <c r="F186">
        <v>118.2</v>
      </c>
      <c r="G186">
        <v>7.94</v>
      </c>
      <c r="H186">
        <v>8.9</v>
      </c>
      <c r="I186">
        <v>89.52</v>
      </c>
      <c r="J186">
        <v>27.9</v>
      </c>
      <c r="K186">
        <v>121.33</v>
      </c>
      <c r="L186">
        <v>67.02</v>
      </c>
      <c r="M186">
        <v>0</v>
      </c>
      <c r="N186">
        <v>10.95</v>
      </c>
      <c r="O186">
        <v>2.7</v>
      </c>
      <c r="P186">
        <v>0</v>
      </c>
      <c r="Q186">
        <v>22.4</v>
      </c>
      <c r="R186">
        <v>0</v>
      </c>
      <c r="S186">
        <v>0</v>
      </c>
      <c r="T186" s="2">
        <f t="shared" si="16"/>
        <v>5.103045685279187</v>
      </c>
      <c r="U186" s="3">
        <f t="shared" si="17"/>
        <v>1.2625211505922165</v>
      </c>
      <c r="V186" t="e">
        <f>VLOOKUP(A186,[1]FantasyPros_2016_Projections_RP!A$2:H$2000,8,FALSE)</f>
        <v>#N/A</v>
      </c>
    </row>
    <row r="187" spans="1:22">
      <c r="A187" t="s">
        <v>482</v>
      </c>
      <c r="B187" t="s">
        <v>501</v>
      </c>
      <c r="C187">
        <f>(F187*'Points System'!$E$6)+(G187*'Points System'!$E$2)+(H187*'Points System'!$E$3)+(I187*'Points System'!$E$7)+(J187*'Points System'!$E$8)+(K187*'Points System'!$E$10)+(L187*'Points System'!$E$9)+(M187*'Points System'!$E$4)+(N187*'Points System'!$E$12)+(O187*'Points System'!$E$17)+(P187*'Points System'!$E$11)+(Q187*'Points System'!$E$22)+(R187*'Points System'!$E$13)+(S187*'Points System'!$E$14)</f>
        <v>242.05</v>
      </c>
      <c r="D187">
        <f t="shared" si="15"/>
        <v>11.929521931986201</v>
      </c>
      <c r="E187">
        <v>20.29</v>
      </c>
      <c r="F187">
        <v>123.19</v>
      </c>
      <c r="G187">
        <v>6.61</v>
      </c>
      <c r="H187">
        <v>6.6</v>
      </c>
      <c r="I187">
        <v>87.76</v>
      </c>
      <c r="J187">
        <v>32.200000000000003</v>
      </c>
      <c r="K187">
        <v>128.44</v>
      </c>
      <c r="L187">
        <v>54.69</v>
      </c>
      <c r="M187">
        <v>0</v>
      </c>
      <c r="N187">
        <v>8.9700000000000006</v>
      </c>
      <c r="O187">
        <v>2.9</v>
      </c>
      <c r="P187">
        <v>0</v>
      </c>
      <c r="Q187">
        <v>17.8</v>
      </c>
      <c r="R187">
        <v>0</v>
      </c>
      <c r="S187">
        <v>0</v>
      </c>
      <c r="T187" s="2">
        <f t="shared" si="16"/>
        <v>3.995535351895446</v>
      </c>
      <c r="U187" s="3">
        <f t="shared" si="17"/>
        <v>1.304001948210082</v>
      </c>
      <c r="V187" t="e">
        <f>VLOOKUP(A187,[1]FantasyPros_2016_Projections_RP!A$2:H$2000,8,FALSE)</f>
        <v>#N/A</v>
      </c>
    </row>
    <row r="188" spans="1:22">
      <c r="A188" t="s">
        <v>487</v>
      </c>
      <c r="B188" t="s">
        <v>501</v>
      </c>
      <c r="C188">
        <f>(F188*'Points System'!$E$6)+(G188*'Points System'!$E$2)+(H188*'Points System'!$E$3)+(I188*'Points System'!$E$7)+(J188*'Points System'!$E$8)+(K188*'Points System'!$E$10)+(L188*'Points System'!$E$9)+(M188*'Points System'!$E$4)+(N188*'Points System'!$E$12)+(O188*'Points System'!$E$17)+(P188*'Points System'!$E$11)+(Q188*'Points System'!$E$22)+(R188*'Points System'!$E$13)+(S188*'Points System'!$E$14)</f>
        <v>237.08</v>
      </c>
      <c r="D188">
        <f t="shared" si="15"/>
        <v>12.315844155844157</v>
      </c>
      <c r="E188">
        <v>19.25</v>
      </c>
      <c r="F188">
        <v>111.5</v>
      </c>
      <c r="G188">
        <v>6.84</v>
      </c>
      <c r="H188">
        <v>5.86</v>
      </c>
      <c r="I188">
        <v>88.34</v>
      </c>
      <c r="J188">
        <v>31.28</v>
      </c>
      <c r="K188">
        <v>110.67</v>
      </c>
      <c r="L188">
        <v>48.71</v>
      </c>
      <c r="M188">
        <v>0</v>
      </c>
      <c r="N188">
        <v>8.93</v>
      </c>
      <c r="O188">
        <v>2.2999999999999998</v>
      </c>
      <c r="P188">
        <v>0</v>
      </c>
      <c r="Q188">
        <v>11.67</v>
      </c>
      <c r="R188">
        <v>1</v>
      </c>
      <c r="S188">
        <v>0</v>
      </c>
      <c r="T188" s="2">
        <f t="shared" si="16"/>
        <v>3.9317488789237669</v>
      </c>
      <c r="U188" s="3">
        <f t="shared" si="17"/>
        <v>1.2730941704035874</v>
      </c>
      <c r="V188" t="e">
        <f>VLOOKUP(A188,[1]FantasyPros_2016_Projections_RP!A$2:H$2000,8,FALSE)</f>
        <v>#N/A</v>
      </c>
    </row>
    <row r="189" spans="1:22">
      <c r="A189" t="s">
        <v>488</v>
      </c>
      <c r="B189" t="s">
        <v>501</v>
      </c>
      <c r="C189">
        <f>(F189*'Points System'!$E$6)+(G189*'Points System'!$E$2)+(H189*'Points System'!$E$3)+(I189*'Points System'!$E$7)+(J189*'Points System'!$E$8)+(K189*'Points System'!$E$10)+(L189*'Points System'!$E$9)+(M189*'Points System'!$E$4)+(N189*'Points System'!$E$12)+(O189*'Points System'!$E$17)+(P189*'Points System'!$E$11)+(Q189*'Points System'!$E$22)+(R189*'Points System'!$E$13)+(S189*'Points System'!$E$14)</f>
        <v>221.74</v>
      </c>
      <c r="D189">
        <f t="shared" si="15"/>
        <v>12.318888888888889</v>
      </c>
      <c r="E189">
        <v>18</v>
      </c>
      <c r="F189">
        <v>87</v>
      </c>
      <c r="G189">
        <v>6.2</v>
      </c>
      <c r="H189">
        <v>5</v>
      </c>
      <c r="I189">
        <v>107.01</v>
      </c>
      <c r="J189">
        <v>39.21</v>
      </c>
      <c r="K189">
        <v>74.25</v>
      </c>
      <c r="L189">
        <v>38.81</v>
      </c>
      <c r="M189">
        <v>0</v>
      </c>
      <c r="N189">
        <v>14</v>
      </c>
      <c r="O189">
        <v>0</v>
      </c>
      <c r="P189">
        <v>0</v>
      </c>
      <c r="Q189">
        <v>8.5</v>
      </c>
      <c r="R189">
        <v>1</v>
      </c>
      <c r="S189">
        <v>0</v>
      </c>
      <c r="T189" s="2">
        <f t="shared" si="16"/>
        <v>4.0148275862068967</v>
      </c>
      <c r="U189" s="3">
        <f t="shared" si="17"/>
        <v>1.3041379310344829</v>
      </c>
      <c r="V189" t="e">
        <f>VLOOKUP(A189,[1]FantasyPros_2016_Projections_RP!A$2:H$2000,8,FALSE)</f>
        <v>#N/A</v>
      </c>
    </row>
    <row r="190" spans="1:22">
      <c r="A190" t="s">
        <v>422</v>
      </c>
      <c r="B190" t="s">
        <v>501</v>
      </c>
      <c r="C190">
        <f>(F190*'Points System'!$E$6)+(G190*'Points System'!$E$2)+(H190*'Points System'!$E$3)+(I190*'Points System'!$E$7)+(J190*'Points System'!$E$8)+(K190*'Points System'!$E$10)+(L190*'Points System'!$E$9)+(M190*'Points System'!$E$4)+(N190*'Points System'!$E$12)+(O190*'Points System'!$E$17)+(P190*'Points System'!$E$11)+(Q190*'Points System'!$E$22)+(R190*'Points System'!$E$13)+(S190*'Points System'!$E$14)</f>
        <v>234.99</v>
      </c>
      <c r="D190">
        <f t="shared" si="15"/>
        <v>13.268774703557312</v>
      </c>
      <c r="E190">
        <v>17.71</v>
      </c>
      <c r="F190">
        <v>105</v>
      </c>
      <c r="G190">
        <v>6.53</v>
      </c>
      <c r="H190">
        <v>6.35</v>
      </c>
      <c r="I190">
        <v>87.85</v>
      </c>
      <c r="J190">
        <v>19.170000000000002</v>
      </c>
      <c r="K190">
        <v>103.45</v>
      </c>
      <c r="L190">
        <v>46.14</v>
      </c>
      <c r="M190">
        <v>0</v>
      </c>
      <c r="N190">
        <v>9.07</v>
      </c>
      <c r="O190">
        <v>2.9</v>
      </c>
      <c r="P190">
        <v>0</v>
      </c>
      <c r="Q190">
        <v>14.4</v>
      </c>
      <c r="R190">
        <v>1.25</v>
      </c>
      <c r="S190">
        <v>1</v>
      </c>
      <c r="T190" s="2">
        <f t="shared" si="16"/>
        <v>3.9548571428571426</v>
      </c>
      <c r="U190" s="3">
        <f t="shared" si="17"/>
        <v>1.1678095238095239</v>
      </c>
      <c r="V190" t="e">
        <f>VLOOKUP(A190,[1]FantasyPros_2016_Projections_RP!A$2:H$2000,8,FALSE)</f>
        <v>#N/A</v>
      </c>
    </row>
    <row r="191" spans="1:22">
      <c r="A191" t="s">
        <v>382</v>
      </c>
      <c r="B191" t="s">
        <v>501</v>
      </c>
      <c r="C191">
        <f>(F191*'Points System'!$E$6)+(G191*'Points System'!$E$2)+(H191*'Points System'!$E$3)+(I191*'Points System'!$E$7)+(J191*'Points System'!$E$8)+(K191*'Points System'!$E$10)+(L191*'Points System'!$E$9)+(M191*'Points System'!$E$4)+(N191*'Points System'!$E$12)+(O191*'Points System'!$E$17)+(P191*'Points System'!$E$11)+(Q191*'Points System'!$E$22)+(R191*'Points System'!$E$13)+(S191*'Points System'!$E$14)</f>
        <v>235.17000000000004</v>
      </c>
      <c r="D191">
        <f t="shared" si="15"/>
        <v>13.152684563758392</v>
      </c>
      <c r="E191">
        <v>17.88</v>
      </c>
      <c r="F191">
        <v>113.01</v>
      </c>
      <c r="G191">
        <v>5.47</v>
      </c>
      <c r="H191">
        <v>5.98</v>
      </c>
      <c r="I191">
        <v>84.35</v>
      </c>
      <c r="J191">
        <v>30.3</v>
      </c>
      <c r="K191">
        <v>108.2</v>
      </c>
      <c r="L191">
        <v>47.16</v>
      </c>
      <c r="M191">
        <v>0</v>
      </c>
      <c r="N191">
        <v>6.6</v>
      </c>
      <c r="O191">
        <v>4.3</v>
      </c>
      <c r="P191">
        <v>0</v>
      </c>
      <c r="Q191">
        <v>12</v>
      </c>
      <c r="R191">
        <v>1</v>
      </c>
      <c r="S191">
        <v>1</v>
      </c>
      <c r="T191" s="2">
        <f t="shared" si="16"/>
        <v>3.7557738253251918</v>
      </c>
      <c r="U191" s="3">
        <f t="shared" si="17"/>
        <v>1.2255552605964073</v>
      </c>
      <c r="V191" t="e">
        <f>VLOOKUP(A191,[1]FantasyPros_2016_Projections_RP!A$2:H$2000,8,FALSE)</f>
        <v>#N/A</v>
      </c>
    </row>
    <row r="192" spans="1:22">
      <c r="A192" t="s">
        <v>419</v>
      </c>
      <c r="B192" t="s">
        <v>501</v>
      </c>
      <c r="C192">
        <f>(F192*'Points System'!$E$6)+(G192*'Points System'!$E$2)+(H192*'Points System'!$E$3)+(I192*'Points System'!$E$7)+(J192*'Points System'!$E$8)+(K192*'Points System'!$E$10)+(L192*'Points System'!$E$9)+(M192*'Points System'!$E$4)+(N192*'Points System'!$E$12)+(O192*'Points System'!$E$17)+(P192*'Points System'!$E$11)+(Q192*'Points System'!$E$22)+(R192*'Points System'!$E$13)+(S192*'Points System'!$E$14)</f>
        <v>225.57000000000005</v>
      </c>
      <c r="D192">
        <f t="shared" si="15"/>
        <v>12.192972972972976</v>
      </c>
      <c r="E192">
        <v>18.5</v>
      </c>
      <c r="F192">
        <v>105.65</v>
      </c>
      <c r="G192">
        <v>7</v>
      </c>
      <c r="H192">
        <v>7</v>
      </c>
      <c r="I192">
        <v>93.33</v>
      </c>
      <c r="J192">
        <v>30.21</v>
      </c>
      <c r="K192">
        <v>106</v>
      </c>
      <c r="L192">
        <v>48.5</v>
      </c>
      <c r="M192">
        <v>0</v>
      </c>
      <c r="N192">
        <v>0</v>
      </c>
      <c r="O192">
        <v>0</v>
      </c>
      <c r="P192">
        <v>0</v>
      </c>
      <c r="Q192">
        <v>17</v>
      </c>
      <c r="R192">
        <v>0</v>
      </c>
      <c r="S192">
        <v>0</v>
      </c>
      <c r="T192" s="2">
        <f t="shared" si="16"/>
        <v>4.1315664931377185</v>
      </c>
      <c r="U192" s="3">
        <f t="shared" si="17"/>
        <v>1.2892569805963086</v>
      </c>
      <c r="V192" t="e">
        <f>VLOOKUP(A192,[1]FantasyPros_2016_Projections_RP!A$2:H$2000,8,FALSE)</f>
        <v>#N/A</v>
      </c>
    </row>
  </sheetData>
  <autoFilter ref="A1:V192">
    <sortState ref="A2:V192">
      <sortCondition ref="V1:V192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E24"/>
  <sheetViews>
    <sheetView workbookViewId="0">
      <selection activeCell="B12" sqref="B12"/>
    </sheetView>
  </sheetViews>
  <sheetFormatPr baseColWidth="10" defaultRowHeight="15" x14ac:dyDescent="0"/>
  <cols>
    <col min="1" max="1" width="16.33203125" bestFit="1" customWidth="1"/>
    <col min="2" max="2" width="6.5" bestFit="1" customWidth="1"/>
    <col min="4" max="4" width="17.1640625" bestFit="1" customWidth="1"/>
    <col min="5" max="5" width="6.5" bestFit="1" customWidth="1"/>
  </cols>
  <sheetData>
    <row r="1" spans="1:5">
      <c r="A1" s="1" t="s">
        <v>253</v>
      </c>
      <c r="B1" s="1" t="s">
        <v>254</v>
      </c>
      <c r="C1" s="1"/>
      <c r="D1" s="1" t="s">
        <v>272</v>
      </c>
      <c r="E1" s="1" t="s">
        <v>254</v>
      </c>
    </row>
    <row r="2" spans="1:5">
      <c r="A2" t="s">
        <v>255</v>
      </c>
      <c r="B2">
        <v>1</v>
      </c>
      <c r="D2" t="s">
        <v>273</v>
      </c>
      <c r="E2">
        <v>5</v>
      </c>
    </row>
    <row r="3" spans="1:5">
      <c r="A3" t="s">
        <v>10</v>
      </c>
      <c r="B3">
        <v>1</v>
      </c>
      <c r="D3" t="s">
        <v>274</v>
      </c>
      <c r="E3">
        <v>-5</v>
      </c>
    </row>
    <row r="4" spans="1:5">
      <c r="A4" t="s">
        <v>6</v>
      </c>
      <c r="B4">
        <v>1</v>
      </c>
      <c r="D4" t="s">
        <v>275</v>
      </c>
      <c r="E4">
        <v>5</v>
      </c>
    </row>
    <row r="5" spans="1:5">
      <c r="A5" t="s">
        <v>7</v>
      </c>
      <c r="B5">
        <v>2</v>
      </c>
      <c r="D5" t="s">
        <v>276</v>
      </c>
      <c r="E5">
        <v>-3</v>
      </c>
    </row>
    <row r="6" spans="1:5">
      <c r="A6" t="s">
        <v>8</v>
      </c>
      <c r="B6">
        <v>3</v>
      </c>
      <c r="D6" t="s">
        <v>277</v>
      </c>
      <c r="E6">
        <v>3</v>
      </c>
    </row>
    <row r="7" spans="1:5">
      <c r="A7" t="s">
        <v>9</v>
      </c>
      <c r="B7">
        <v>4</v>
      </c>
      <c r="D7" t="s">
        <v>256</v>
      </c>
      <c r="E7">
        <v>1</v>
      </c>
    </row>
    <row r="8" spans="1:5">
      <c r="A8" t="s">
        <v>257</v>
      </c>
      <c r="B8">
        <v>1</v>
      </c>
      <c r="D8" t="s">
        <v>257</v>
      </c>
      <c r="E8">
        <v>-1</v>
      </c>
    </row>
    <row r="9" spans="1:5">
      <c r="A9" t="s">
        <v>256</v>
      </c>
      <c r="B9">
        <v>-1</v>
      </c>
      <c r="D9" t="s">
        <v>278</v>
      </c>
      <c r="E9">
        <v>-1</v>
      </c>
    </row>
    <row r="10" spans="1:5">
      <c r="A10" t="s">
        <v>258</v>
      </c>
      <c r="B10">
        <v>1</v>
      </c>
      <c r="D10" t="s">
        <v>279</v>
      </c>
      <c r="E10">
        <v>-1</v>
      </c>
    </row>
    <row r="11" spans="1:5">
      <c r="A11" t="s">
        <v>259</v>
      </c>
      <c r="B11">
        <v>1</v>
      </c>
      <c r="D11" t="s">
        <v>280</v>
      </c>
      <c r="E11">
        <v>0</v>
      </c>
    </row>
    <row r="12" spans="1:5">
      <c r="A12" t="s">
        <v>260</v>
      </c>
      <c r="B12">
        <v>-1</v>
      </c>
      <c r="D12" t="s">
        <v>281</v>
      </c>
      <c r="E12">
        <v>0</v>
      </c>
    </row>
    <row r="13" spans="1:5">
      <c r="A13" t="s">
        <v>261</v>
      </c>
      <c r="B13">
        <v>0</v>
      </c>
      <c r="D13" t="s">
        <v>282</v>
      </c>
      <c r="E13">
        <v>0</v>
      </c>
    </row>
    <row r="14" spans="1:5">
      <c r="A14" t="s">
        <v>262</v>
      </c>
      <c r="B14">
        <v>0</v>
      </c>
      <c r="D14" t="s">
        <v>283</v>
      </c>
      <c r="E14">
        <v>0</v>
      </c>
    </row>
    <row r="15" spans="1:5">
      <c r="A15" t="s">
        <v>263</v>
      </c>
      <c r="B15">
        <v>0</v>
      </c>
      <c r="D15" t="s">
        <v>284</v>
      </c>
      <c r="E15">
        <v>0</v>
      </c>
    </row>
    <row r="16" spans="1:5">
      <c r="A16" t="s">
        <v>264</v>
      </c>
      <c r="B16">
        <v>0</v>
      </c>
      <c r="D16" t="s">
        <v>285</v>
      </c>
      <c r="E16">
        <v>0</v>
      </c>
    </row>
    <row r="17" spans="1:5">
      <c r="A17" t="s">
        <v>265</v>
      </c>
      <c r="B17">
        <v>0</v>
      </c>
      <c r="D17" t="s">
        <v>286</v>
      </c>
      <c r="E17">
        <v>0</v>
      </c>
    </row>
    <row r="18" spans="1:5">
      <c r="A18" t="s">
        <v>287</v>
      </c>
      <c r="B18">
        <v>0</v>
      </c>
      <c r="D18" t="s">
        <v>288</v>
      </c>
      <c r="E18">
        <v>0</v>
      </c>
    </row>
    <row r="19" spans="1:5">
      <c r="A19" t="s">
        <v>289</v>
      </c>
      <c r="B19">
        <v>0</v>
      </c>
      <c r="D19" t="s">
        <v>290</v>
      </c>
      <c r="E19">
        <v>0</v>
      </c>
    </row>
    <row r="20" spans="1:5">
      <c r="A20" t="s">
        <v>291</v>
      </c>
      <c r="B20">
        <v>0</v>
      </c>
      <c r="D20" t="s">
        <v>292</v>
      </c>
      <c r="E20">
        <v>0</v>
      </c>
    </row>
    <row r="21" spans="1:5">
      <c r="A21" t="s">
        <v>293</v>
      </c>
      <c r="B21">
        <v>0</v>
      </c>
      <c r="D21" t="s">
        <v>294</v>
      </c>
      <c r="E21">
        <v>0</v>
      </c>
    </row>
    <row r="22" spans="1:5">
      <c r="D22" t="s">
        <v>295</v>
      </c>
      <c r="E22">
        <v>0</v>
      </c>
    </row>
    <row r="23" spans="1:5">
      <c r="D23" t="s">
        <v>287</v>
      </c>
      <c r="E23">
        <v>0</v>
      </c>
    </row>
    <row r="24" spans="1:5">
      <c r="D24" t="s">
        <v>296</v>
      </c>
      <c r="E24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X41"/>
  <sheetViews>
    <sheetView workbookViewId="0">
      <pane ySplit="1" topLeftCell="A2" activePane="bottomLeft" state="frozen"/>
      <selection pane="bottomLeft" sqref="A1:D34"/>
    </sheetView>
  </sheetViews>
  <sheetFormatPr baseColWidth="10" defaultRowHeight="15" x14ac:dyDescent="0"/>
  <cols>
    <col min="1" max="1" width="16.83203125" bestFit="1" customWidth="1"/>
    <col min="2" max="2" width="7.33203125" bestFit="1" customWidth="1"/>
    <col min="3" max="3" width="8.1640625" bestFit="1" customWidth="1"/>
    <col min="4" max="4" width="9.33203125" customWidth="1"/>
    <col min="5" max="5" width="10" bestFit="1" customWidth="1"/>
    <col min="6" max="9" width="7.1640625" bestFit="1" customWidth="1"/>
    <col min="10" max="11" width="6.1640625" bestFit="1" customWidth="1"/>
    <col min="12" max="12" width="6.33203125" bestFit="1" customWidth="1"/>
    <col min="13" max="13" width="6.6640625" bestFit="1" customWidth="1"/>
    <col min="14" max="14" width="6.1640625" bestFit="1" customWidth="1"/>
    <col min="15" max="15" width="6" bestFit="1" customWidth="1"/>
    <col min="16" max="16" width="5.83203125" bestFit="1" customWidth="1"/>
    <col min="17" max="17" width="7.33203125" bestFit="1" customWidth="1"/>
    <col min="18" max="18" width="5.83203125" bestFit="1" customWidth="1"/>
    <col min="19" max="19" width="6.1640625" bestFit="1" customWidth="1"/>
    <col min="20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9.33203125" customWidth="1"/>
  </cols>
  <sheetData>
    <row r="1" spans="1:24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38</v>
      </c>
      <c r="B2" t="s">
        <v>269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397.56</v>
      </c>
      <c r="D2">
        <f t="shared" ref="D2:D34" si="0">E2-$A$41</f>
        <v>3.6957096731027494</v>
      </c>
      <c r="E2">
        <f t="shared" ref="E2:E34" si="1">(C2-$A$39)/$A$37</f>
        <v>2.6600601465586684</v>
      </c>
      <c r="F2">
        <v>528.6</v>
      </c>
      <c r="G2">
        <v>575.57000000000005</v>
      </c>
      <c r="H2">
        <v>162.04</v>
      </c>
      <c r="I2">
        <v>114.34</v>
      </c>
      <c r="J2">
        <v>28.64</v>
      </c>
      <c r="K2">
        <v>1.1000000000000001</v>
      </c>
      <c r="L2">
        <v>18.48</v>
      </c>
      <c r="M2">
        <v>85.15</v>
      </c>
      <c r="N2">
        <v>70.739999999999995</v>
      </c>
      <c r="O2">
        <v>1.45</v>
      </c>
      <c r="P2">
        <v>1</v>
      </c>
      <c r="Q2">
        <v>4.45</v>
      </c>
      <c r="R2">
        <v>5.7</v>
      </c>
      <c r="S2">
        <v>51.63</v>
      </c>
      <c r="T2">
        <v>63.7</v>
      </c>
      <c r="U2">
        <v>241.4</v>
      </c>
      <c r="V2">
        <v>0.30599999999999999</v>
      </c>
      <c r="W2">
        <v>140.83000000000001</v>
      </c>
      <c r="X2">
        <f t="shared" ref="X2:X34" si="2">C2/G2</f>
        <v>0.69072397796966478</v>
      </c>
    </row>
    <row r="3" spans="1:24">
      <c r="A3" t="s">
        <v>104</v>
      </c>
      <c r="B3" t="s">
        <v>269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303.24</v>
      </c>
      <c r="D3">
        <f t="shared" si="0"/>
        <v>1.8563379440802641</v>
      </c>
      <c r="E3">
        <f t="shared" si="1"/>
        <v>0.82068841753618305</v>
      </c>
      <c r="F3">
        <v>447.7</v>
      </c>
      <c r="G3">
        <v>490.43</v>
      </c>
      <c r="H3">
        <v>115.25</v>
      </c>
      <c r="I3">
        <v>68.040000000000006</v>
      </c>
      <c r="J3">
        <v>18.809999999999999</v>
      </c>
      <c r="K3">
        <v>2.2999999999999998</v>
      </c>
      <c r="L3">
        <v>25.5</v>
      </c>
      <c r="M3">
        <v>77.45</v>
      </c>
      <c r="N3">
        <v>78.83</v>
      </c>
      <c r="O3">
        <v>5.07</v>
      </c>
      <c r="P3">
        <v>3</v>
      </c>
      <c r="Q3">
        <v>4.7300000000000004</v>
      </c>
      <c r="R3">
        <v>2.27</v>
      </c>
      <c r="S3">
        <v>61.42</v>
      </c>
      <c r="T3">
        <v>135.82</v>
      </c>
      <c r="U3">
        <v>204.7</v>
      </c>
      <c r="V3">
        <v>0.255</v>
      </c>
      <c r="W3">
        <v>117.83</v>
      </c>
      <c r="X3">
        <f t="shared" si="2"/>
        <v>0.61831454030136823</v>
      </c>
    </row>
    <row r="4" spans="1:24">
      <c r="A4" t="s">
        <v>106</v>
      </c>
      <c r="B4" t="s">
        <v>269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299.15999999999997</v>
      </c>
      <c r="D4">
        <f t="shared" si="0"/>
        <v>1.7767722458782729</v>
      </c>
      <c r="E4">
        <f t="shared" si="1"/>
        <v>0.74112271933419183</v>
      </c>
      <c r="F4">
        <v>474.9</v>
      </c>
      <c r="G4">
        <v>508.43</v>
      </c>
      <c r="H4">
        <v>131.36000000000001</v>
      </c>
      <c r="I4">
        <v>86.17</v>
      </c>
      <c r="J4">
        <v>29.12</v>
      </c>
      <c r="K4">
        <v>2.95</v>
      </c>
      <c r="L4">
        <v>11.83</v>
      </c>
      <c r="M4">
        <v>60.23</v>
      </c>
      <c r="N4">
        <v>60.94</v>
      </c>
      <c r="O4">
        <v>3.1</v>
      </c>
      <c r="P4">
        <v>1.3</v>
      </c>
      <c r="Q4">
        <v>2.87</v>
      </c>
      <c r="R4">
        <v>3.93</v>
      </c>
      <c r="S4">
        <v>46.59</v>
      </c>
      <c r="T4">
        <v>73.849999999999994</v>
      </c>
      <c r="U4">
        <v>189.8</v>
      </c>
      <c r="V4">
        <v>0.27600000000000002</v>
      </c>
      <c r="W4">
        <v>120.33</v>
      </c>
      <c r="X4">
        <f t="shared" si="2"/>
        <v>0.58839958303011219</v>
      </c>
    </row>
    <row r="5" spans="1:24">
      <c r="A5" t="s">
        <v>123</v>
      </c>
      <c r="B5" t="s">
        <v>269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293.60999999999996</v>
      </c>
      <c r="D5">
        <f t="shared" si="0"/>
        <v>1.6685394946476237</v>
      </c>
      <c r="E5">
        <f t="shared" si="1"/>
        <v>0.63288996810354281</v>
      </c>
      <c r="F5">
        <v>451</v>
      </c>
      <c r="G5">
        <v>483.43</v>
      </c>
      <c r="H5">
        <v>107.9</v>
      </c>
      <c r="I5">
        <v>68.47</v>
      </c>
      <c r="J5">
        <v>15.58</v>
      </c>
      <c r="K5">
        <v>1</v>
      </c>
      <c r="L5">
        <v>23.01</v>
      </c>
      <c r="M5">
        <v>76.55</v>
      </c>
      <c r="N5">
        <v>59.2</v>
      </c>
      <c r="O5">
        <v>0.9</v>
      </c>
      <c r="P5">
        <v>0.75</v>
      </c>
      <c r="Q5">
        <v>7</v>
      </c>
      <c r="R5">
        <v>4</v>
      </c>
      <c r="S5">
        <v>42.96</v>
      </c>
      <c r="T5">
        <v>86.92</v>
      </c>
      <c r="U5">
        <v>194.9</v>
      </c>
      <c r="V5">
        <v>0.23899999999999999</v>
      </c>
      <c r="W5">
        <v>126.5</v>
      </c>
      <c r="X5">
        <f t="shared" si="2"/>
        <v>0.60734749601803772</v>
      </c>
    </row>
    <row r="6" spans="1:24">
      <c r="A6" t="s">
        <v>135</v>
      </c>
      <c r="B6" t="s">
        <v>269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285</v>
      </c>
      <c r="D6">
        <f t="shared" si="0"/>
        <v>1.5006324697654829</v>
      </c>
      <c r="E6">
        <f t="shared" si="1"/>
        <v>0.46498294322140193</v>
      </c>
      <c r="F6">
        <v>511.5</v>
      </c>
      <c r="G6">
        <v>525.42999999999995</v>
      </c>
      <c r="H6">
        <v>136.26</v>
      </c>
      <c r="I6">
        <v>90.96</v>
      </c>
      <c r="J6">
        <v>25.23</v>
      </c>
      <c r="K6">
        <v>1.33</v>
      </c>
      <c r="L6">
        <v>18.239999999999998</v>
      </c>
      <c r="M6">
        <v>69.22</v>
      </c>
      <c r="N6">
        <v>53.58</v>
      </c>
      <c r="O6">
        <v>1.08</v>
      </c>
      <c r="P6">
        <v>0.95</v>
      </c>
      <c r="Q6">
        <v>4</v>
      </c>
      <c r="R6">
        <v>4</v>
      </c>
      <c r="S6">
        <v>18.8</v>
      </c>
      <c r="T6">
        <v>79.099999999999994</v>
      </c>
      <c r="U6">
        <v>220.8</v>
      </c>
      <c r="V6">
        <v>0.26800000000000002</v>
      </c>
      <c r="W6">
        <v>136.33000000000001</v>
      </c>
      <c r="X6">
        <f t="shared" si="2"/>
        <v>0.54241288087851858</v>
      </c>
    </row>
    <row r="7" spans="1:24">
      <c r="A7" t="s">
        <v>173</v>
      </c>
      <c r="B7" t="s">
        <v>269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259.05</v>
      </c>
      <c r="D7">
        <f t="shared" si="0"/>
        <v>0.99457122752488203</v>
      </c>
      <c r="E7">
        <f t="shared" si="1"/>
        <v>-4.1078299019198974E-2</v>
      </c>
      <c r="F7">
        <v>412</v>
      </c>
      <c r="G7">
        <v>459.57</v>
      </c>
      <c r="H7">
        <v>100.51</v>
      </c>
      <c r="I7">
        <v>61.59</v>
      </c>
      <c r="J7">
        <v>20.02</v>
      </c>
      <c r="K7">
        <v>1.02</v>
      </c>
      <c r="L7">
        <v>17.43</v>
      </c>
      <c r="M7">
        <v>65.14</v>
      </c>
      <c r="N7">
        <v>57.41</v>
      </c>
      <c r="O7">
        <v>4.2300000000000004</v>
      </c>
      <c r="P7">
        <v>3.13</v>
      </c>
      <c r="Q7">
        <v>8.52</v>
      </c>
      <c r="R7">
        <v>3.5</v>
      </c>
      <c r="S7">
        <v>52.02</v>
      </c>
      <c r="T7">
        <v>99.55</v>
      </c>
      <c r="U7">
        <v>172.8</v>
      </c>
      <c r="V7">
        <v>0.24199999999999999</v>
      </c>
      <c r="W7">
        <v>117.67</v>
      </c>
      <c r="X7">
        <f t="shared" si="2"/>
        <v>0.563679091324499</v>
      </c>
    </row>
    <row r="8" spans="1:24">
      <c r="A8" t="s">
        <v>171</v>
      </c>
      <c r="B8" t="s">
        <v>269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252.84999999999997</v>
      </c>
      <c r="D8">
        <f t="shared" si="0"/>
        <v>0.87366256849244472</v>
      </c>
      <c r="E8">
        <f t="shared" si="1"/>
        <v>-0.16198695805163635</v>
      </c>
      <c r="F8">
        <v>428.4</v>
      </c>
      <c r="G8">
        <v>464</v>
      </c>
      <c r="H8">
        <v>111.22</v>
      </c>
      <c r="I8">
        <v>74.31</v>
      </c>
      <c r="J8">
        <v>19.66</v>
      </c>
      <c r="K8">
        <v>2.67</v>
      </c>
      <c r="L8">
        <v>14.91</v>
      </c>
      <c r="M8">
        <v>60.73</v>
      </c>
      <c r="N8">
        <v>51.63</v>
      </c>
      <c r="O8">
        <v>1.25</v>
      </c>
      <c r="P8">
        <v>1</v>
      </c>
      <c r="Q8">
        <v>1.87</v>
      </c>
      <c r="R8">
        <v>4.0999999999999996</v>
      </c>
      <c r="S8">
        <v>43.14</v>
      </c>
      <c r="T8">
        <v>86.05</v>
      </c>
      <c r="U8">
        <v>164.3</v>
      </c>
      <c r="V8">
        <v>0.25800000000000001</v>
      </c>
      <c r="W8">
        <v>122</v>
      </c>
      <c r="X8">
        <f t="shared" si="2"/>
        <v>0.5449353448275861</v>
      </c>
    </row>
    <row r="9" spans="1:24">
      <c r="A9" t="s">
        <v>188</v>
      </c>
      <c r="B9" t="s">
        <v>269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241.51</v>
      </c>
      <c r="D9">
        <f t="shared" si="0"/>
        <v>0.65251673084279527</v>
      </c>
      <c r="E9">
        <f t="shared" si="1"/>
        <v>-0.38313279570128583</v>
      </c>
      <c r="F9">
        <v>395.4</v>
      </c>
      <c r="G9">
        <v>410.29</v>
      </c>
      <c r="H9">
        <v>101.84</v>
      </c>
      <c r="I9">
        <v>61.72</v>
      </c>
      <c r="J9">
        <v>21.42</v>
      </c>
      <c r="K9">
        <v>1.97</v>
      </c>
      <c r="L9">
        <v>16.09</v>
      </c>
      <c r="M9">
        <v>56.29</v>
      </c>
      <c r="N9">
        <v>49.78</v>
      </c>
      <c r="O9">
        <v>1.08</v>
      </c>
      <c r="P9">
        <v>0.9</v>
      </c>
      <c r="Q9">
        <v>3.63</v>
      </c>
      <c r="R9">
        <v>2.4700000000000002</v>
      </c>
      <c r="S9">
        <v>34.44</v>
      </c>
      <c r="T9">
        <v>77.64</v>
      </c>
      <c r="U9">
        <v>181.8</v>
      </c>
      <c r="V9">
        <v>0.25800000000000001</v>
      </c>
      <c r="W9">
        <v>101.5</v>
      </c>
      <c r="X9">
        <f t="shared" si="2"/>
        <v>0.58863243071973481</v>
      </c>
    </row>
    <row r="10" spans="1:24">
      <c r="A10" t="s">
        <v>195</v>
      </c>
      <c r="B10" t="s">
        <v>269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233.96999999999997</v>
      </c>
      <c r="D10">
        <f t="shared" si="0"/>
        <v>0.50547620034205754</v>
      </c>
      <c r="E10">
        <f t="shared" si="1"/>
        <v>-0.53017332620202351</v>
      </c>
      <c r="F10">
        <v>437.5</v>
      </c>
      <c r="G10">
        <v>455.71</v>
      </c>
      <c r="H10">
        <v>120.82</v>
      </c>
      <c r="I10">
        <v>90.63</v>
      </c>
      <c r="J10">
        <v>22.38</v>
      </c>
      <c r="K10">
        <v>1.03</v>
      </c>
      <c r="L10">
        <v>6.84</v>
      </c>
      <c r="M10">
        <v>52.65</v>
      </c>
      <c r="N10">
        <v>40.46</v>
      </c>
      <c r="O10">
        <v>2.33</v>
      </c>
      <c r="P10">
        <v>1.04</v>
      </c>
      <c r="Q10">
        <v>3.17</v>
      </c>
      <c r="R10">
        <v>5.03</v>
      </c>
      <c r="S10">
        <v>29</v>
      </c>
      <c r="T10">
        <v>58.44</v>
      </c>
      <c r="U10">
        <v>156</v>
      </c>
      <c r="V10">
        <v>0.27600000000000002</v>
      </c>
      <c r="W10">
        <v>120.33</v>
      </c>
      <c r="X10">
        <f t="shared" si="2"/>
        <v>0.51341862149173811</v>
      </c>
    </row>
    <row r="11" spans="1:24">
      <c r="A11" t="s">
        <v>209</v>
      </c>
      <c r="B11" t="s">
        <v>269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224.63</v>
      </c>
      <c r="D11">
        <f t="shared" si="0"/>
        <v>0.32333315592867784</v>
      </c>
      <c r="E11">
        <f t="shared" si="1"/>
        <v>-0.7123163706154032</v>
      </c>
      <c r="F11">
        <v>434</v>
      </c>
      <c r="G11">
        <v>450.43</v>
      </c>
      <c r="H11">
        <v>111.02</v>
      </c>
      <c r="I11">
        <v>75.22</v>
      </c>
      <c r="J11">
        <v>21.45</v>
      </c>
      <c r="K11">
        <v>5.47</v>
      </c>
      <c r="L11">
        <v>9.31</v>
      </c>
      <c r="M11">
        <v>49.85</v>
      </c>
      <c r="N11">
        <v>47.62</v>
      </c>
      <c r="O11">
        <v>8.68</v>
      </c>
      <c r="P11">
        <v>3.82</v>
      </c>
      <c r="Q11">
        <v>3.4</v>
      </c>
      <c r="R11">
        <v>3.17</v>
      </c>
      <c r="S11">
        <v>24.31</v>
      </c>
      <c r="T11">
        <v>77.180000000000007</v>
      </c>
      <c r="U11">
        <v>172.4</v>
      </c>
      <c r="V11">
        <v>0.25700000000000001</v>
      </c>
      <c r="W11">
        <v>121</v>
      </c>
      <c r="X11">
        <f t="shared" si="2"/>
        <v>0.49870124103634306</v>
      </c>
    </row>
    <row r="12" spans="1:24">
      <c r="A12" t="s">
        <v>213</v>
      </c>
      <c r="B12" t="s">
        <v>269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223.43999999999994</v>
      </c>
      <c r="D12">
        <f t="shared" si="0"/>
        <v>0.30012649395309621</v>
      </c>
      <c r="E12">
        <f t="shared" si="1"/>
        <v>-0.73552303259098484</v>
      </c>
      <c r="F12">
        <v>451.44</v>
      </c>
      <c r="G12">
        <v>482.67</v>
      </c>
      <c r="H12">
        <v>112.97</v>
      </c>
      <c r="I12">
        <v>72.540000000000006</v>
      </c>
      <c r="J12">
        <v>24.9</v>
      </c>
      <c r="K12">
        <v>1.38</v>
      </c>
      <c r="L12">
        <v>12.87</v>
      </c>
      <c r="M12">
        <v>55.42</v>
      </c>
      <c r="N12">
        <v>55.38</v>
      </c>
      <c r="O12">
        <v>3.5</v>
      </c>
      <c r="P12">
        <v>1.6</v>
      </c>
      <c r="Q12">
        <v>4.12</v>
      </c>
      <c r="R12">
        <v>2.5</v>
      </c>
      <c r="S12">
        <v>42.2</v>
      </c>
      <c r="T12">
        <v>113.54</v>
      </c>
      <c r="U12">
        <v>163.19999999999999</v>
      </c>
      <c r="V12">
        <v>0.248</v>
      </c>
      <c r="W12">
        <v>132.6</v>
      </c>
      <c r="X12">
        <f t="shared" si="2"/>
        <v>0.46292497979986313</v>
      </c>
    </row>
    <row r="13" spans="1:24">
      <c r="A13" t="s">
        <v>211</v>
      </c>
      <c r="B13" t="s">
        <v>269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223.21000000000009</v>
      </c>
      <c r="D13">
        <f t="shared" si="0"/>
        <v>0.29564117273092816</v>
      </c>
      <c r="E13">
        <f t="shared" si="1"/>
        <v>-0.74000835381315289</v>
      </c>
      <c r="F13">
        <v>381.2</v>
      </c>
      <c r="G13">
        <v>424.43</v>
      </c>
      <c r="H13">
        <v>90.55</v>
      </c>
      <c r="I13">
        <v>57.31</v>
      </c>
      <c r="J13">
        <v>17.53</v>
      </c>
      <c r="K13">
        <v>0.96</v>
      </c>
      <c r="L13">
        <v>15.78</v>
      </c>
      <c r="M13">
        <v>54.29</v>
      </c>
      <c r="N13">
        <v>49.51</v>
      </c>
      <c r="O13">
        <v>1.19</v>
      </c>
      <c r="P13">
        <v>1.01</v>
      </c>
      <c r="Q13">
        <v>2.4700000000000002</v>
      </c>
      <c r="R13">
        <v>3.77</v>
      </c>
      <c r="S13">
        <v>63.35</v>
      </c>
      <c r="T13">
        <v>104.96</v>
      </c>
      <c r="U13">
        <v>160.6</v>
      </c>
      <c r="V13">
        <v>0.23899999999999999</v>
      </c>
      <c r="W13">
        <v>117.33</v>
      </c>
      <c r="X13">
        <f t="shared" si="2"/>
        <v>0.52590533185684352</v>
      </c>
    </row>
    <row r="14" spans="1:24">
      <c r="A14" t="s">
        <v>227</v>
      </c>
      <c r="B14" t="s">
        <v>269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210.91000000000003</v>
      </c>
      <c r="D14">
        <f t="shared" si="0"/>
        <v>5.5773994327867338E-2</v>
      </c>
      <c r="E14">
        <f t="shared" si="1"/>
        <v>-0.97987553221621371</v>
      </c>
      <c r="F14">
        <v>429.44</v>
      </c>
      <c r="G14">
        <v>421.33</v>
      </c>
      <c r="H14">
        <v>105.24</v>
      </c>
      <c r="I14">
        <v>74.900000000000006</v>
      </c>
      <c r="J14">
        <v>15.91</v>
      </c>
      <c r="K14">
        <v>0.75</v>
      </c>
      <c r="L14">
        <v>15.02</v>
      </c>
      <c r="M14">
        <v>62.37</v>
      </c>
      <c r="N14">
        <v>40.880000000000003</v>
      </c>
      <c r="O14">
        <v>1.1499999999999999</v>
      </c>
      <c r="P14">
        <v>0.9</v>
      </c>
      <c r="Q14">
        <v>1.73</v>
      </c>
      <c r="R14">
        <v>4.13</v>
      </c>
      <c r="S14">
        <v>21.46</v>
      </c>
      <c r="T14">
        <v>84.83</v>
      </c>
      <c r="U14">
        <v>178</v>
      </c>
      <c r="V14">
        <v>0.247</v>
      </c>
      <c r="W14">
        <v>116</v>
      </c>
      <c r="X14">
        <f t="shared" si="2"/>
        <v>0.50058149194218315</v>
      </c>
    </row>
    <row r="15" spans="1:24">
      <c r="A15" t="s">
        <v>235</v>
      </c>
      <c r="B15" t="s">
        <v>269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208.04999999999995</v>
      </c>
      <c r="D15">
        <f t="shared" si="0"/>
        <v>0</v>
      </c>
      <c r="E15">
        <f t="shared" si="1"/>
        <v>-1.035649526544081</v>
      </c>
      <c r="F15">
        <v>433.9</v>
      </c>
      <c r="G15">
        <v>446.71</v>
      </c>
      <c r="H15">
        <v>110.71</v>
      </c>
      <c r="I15">
        <v>68.540000000000006</v>
      </c>
      <c r="J15">
        <v>23.84</v>
      </c>
      <c r="K15">
        <v>1.42</v>
      </c>
      <c r="L15">
        <v>16.45</v>
      </c>
      <c r="M15">
        <v>58.79</v>
      </c>
      <c r="N15">
        <v>50.57</v>
      </c>
      <c r="O15">
        <v>1.03</v>
      </c>
      <c r="P15">
        <v>0.85</v>
      </c>
      <c r="Q15">
        <v>5.92</v>
      </c>
      <c r="R15">
        <v>4.4000000000000004</v>
      </c>
      <c r="S15">
        <v>21.7</v>
      </c>
      <c r="T15">
        <v>115.39</v>
      </c>
      <c r="U15">
        <v>170.5</v>
      </c>
      <c r="V15">
        <v>0.255</v>
      </c>
      <c r="W15">
        <v>114.67</v>
      </c>
      <c r="X15">
        <f t="shared" si="2"/>
        <v>0.46573839851357696</v>
      </c>
    </row>
    <row r="16" spans="1:24">
      <c r="A16" t="s">
        <v>232</v>
      </c>
      <c r="B16" t="s">
        <v>269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204.53000000000009</v>
      </c>
      <c r="D16">
        <f t="shared" si="0"/>
        <v>-6.8644916095832231E-2</v>
      </c>
      <c r="E16">
        <f t="shared" si="1"/>
        <v>-1.1042944426399133</v>
      </c>
      <c r="F16">
        <v>393.8</v>
      </c>
      <c r="G16">
        <v>401.57</v>
      </c>
      <c r="H16">
        <v>100.58</v>
      </c>
      <c r="I16">
        <v>64.739999999999995</v>
      </c>
      <c r="J16">
        <v>19.420000000000002</v>
      </c>
      <c r="K16">
        <v>1.1599999999999999</v>
      </c>
      <c r="L16">
        <v>14.49</v>
      </c>
      <c r="M16">
        <v>51.46</v>
      </c>
      <c r="N16">
        <v>43.34</v>
      </c>
      <c r="O16">
        <v>1.23</v>
      </c>
      <c r="P16">
        <v>1</v>
      </c>
      <c r="Q16">
        <v>1.7</v>
      </c>
      <c r="R16">
        <v>3.4</v>
      </c>
      <c r="S16">
        <v>31.92</v>
      </c>
      <c r="T16">
        <v>89.14</v>
      </c>
      <c r="U16">
        <v>163</v>
      </c>
      <c r="V16">
        <v>0.252</v>
      </c>
      <c r="W16">
        <v>97.17</v>
      </c>
      <c r="X16">
        <f t="shared" si="2"/>
        <v>0.50932589585875465</v>
      </c>
    </row>
    <row r="17" spans="1:24">
      <c r="A17" t="s">
        <v>505</v>
      </c>
      <c r="B17" t="s">
        <v>269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204</v>
      </c>
      <c r="D17">
        <f t="shared" si="0"/>
        <v>-7.8980656303445418E-2</v>
      </c>
      <c r="E17">
        <f t="shared" si="1"/>
        <v>-1.1146301828475265</v>
      </c>
      <c r="F17">
        <v>479</v>
      </c>
      <c r="G17">
        <v>525</v>
      </c>
      <c r="H17">
        <v>115</v>
      </c>
      <c r="I17">
        <v>0</v>
      </c>
      <c r="J17">
        <v>23</v>
      </c>
      <c r="K17">
        <v>1</v>
      </c>
      <c r="L17">
        <v>22</v>
      </c>
      <c r="M17">
        <v>82</v>
      </c>
      <c r="N17">
        <v>57</v>
      </c>
      <c r="O17">
        <v>1</v>
      </c>
      <c r="P17">
        <v>0</v>
      </c>
      <c r="Q17">
        <v>6</v>
      </c>
      <c r="R17">
        <v>0</v>
      </c>
      <c r="S17">
        <v>38</v>
      </c>
      <c r="T17">
        <v>117</v>
      </c>
      <c r="U17">
        <v>0</v>
      </c>
      <c r="V17">
        <v>0</v>
      </c>
      <c r="W17">
        <v>0</v>
      </c>
      <c r="X17">
        <f t="shared" si="2"/>
        <v>0.38857142857142857</v>
      </c>
    </row>
    <row r="18" spans="1:24">
      <c r="A18" t="s">
        <v>245</v>
      </c>
      <c r="B18" t="s">
        <v>269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203.10000000000002</v>
      </c>
      <c r="D18">
        <f t="shared" si="0"/>
        <v>-9.65319132597664E-2</v>
      </c>
      <c r="E18">
        <f t="shared" si="1"/>
        <v>-1.1321814398038474</v>
      </c>
      <c r="F18">
        <v>402.4</v>
      </c>
      <c r="G18">
        <v>422.57</v>
      </c>
      <c r="H18">
        <v>112.15</v>
      </c>
      <c r="I18">
        <v>86.33</v>
      </c>
      <c r="J18">
        <v>17.45</v>
      </c>
      <c r="K18">
        <v>3.4</v>
      </c>
      <c r="L18">
        <v>6.39</v>
      </c>
      <c r="M18">
        <v>41.62</v>
      </c>
      <c r="N18">
        <v>46.73</v>
      </c>
      <c r="O18">
        <v>1.4</v>
      </c>
      <c r="P18">
        <v>1.01</v>
      </c>
      <c r="Q18">
        <v>6.9</v>
      </c>
      <c r="R18">
        <v>2.0699999999999998</v>
      </c>
      <c r="S18">
        <v>38.17</v>
      </c>
      <c r="T18">
        <v>87.7</v>
      </c>
      <c r="U18">
        <v>144.9</v>
      </c>
      <c r="V18">
        <v>0.27700000000000002</v>
      </c>
      <c r="W18">
        <v>112.5</v>
      </c>
      <c r="X18">
        <f t="shared" si="2"/>
        <v>0.48063042809475359</v>
      </c>
    </row>
    <row r="19" spans="1:24">
      <c r="A19" t="s">
        <v>506</v>
      </c>
      <c r="B19" t="s">
        <v>269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191.99999999999997</v>
      </c>
      <c r="D19">
        <f t="shared" si="0"/>
        <v>-0.3129974157210651</v>
      </c>
      <c r="E19">
        <f t="shared" si="1"/>
        <v>-1.3486469422651461</v>
      </c>
      <c r="F19">
        <v>382</v>
      </c>
      <c r="G19">
        <v>414.43</v>
      </c>
      <c r="H19">
        <v>92.47</v>
      </c>
      <c r="I19">
        <v>65.12</v>
      </c>
      <c r="J19">
        <v>14.65</v>
      </c>
      <c r="K19">
        <v>0.75</v>
      </c>
      <c r="L19">
        <v>12.45</v>
      </c>
      <c r="M19">
        <v>52.81</v>
      </c>
      <c r="N19">
        <v>39.67</v>
      </c>
      <c r="O19">
        <v>1.19</v>
      </c>
      <c r="P19">
        <v>1.23</v>
      </c>
      <c r="Q19">
        <v>4.8499999999999996</v>
      </c>
      <c r="R19">
        <v>3.27</v>
      </c>
      <c r="S19">
        <v>48.71</v>
      </c>
      <c r="T19">
        <v>100.47</v>
      </c>
      <c r="U19">
        <v>123.8</v>
      </c>
      <c r="V19">
        <v>0.24199999999999999</v>
      </c>
      <c r="W19">
        <v>111.33</v>
      </c>
      <c r="X19">
        <f t="shared" si="2"/>
        <v>0.46328692420915468</v>
      </c>
    </row>
    <row r="20" spans="1:24">
      <c r="A20" t="s">
        <v>507</v>
      </c>
      <c r="B20" t="s">
        <v>269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191.08999999999997</v>
      </c>
      <c r="D20">
        <f t="shared" si="0"/>
        <v>-0.33074368664356779</v>
      </c>
      <c r="E20">
        <f t="shared" si="1"/>
        <v>-1.3663932131876488</v>
      </c>
      <c r="F20">
        <v>377.89</v>
      </c>
      <c r="G20">
        <v>379.5</v>
      </c>
      <c r="H20">
        <v>95.38</v>
      </c>
      <c r="I20">
        <v>71.58</v>
      </c>
      <c r="J20">
        <v>18.989999999999998</v>
      </c>
      <c r="K20">
        <v>0.75</v>
      </c>
      <c r="L20">
        <v>4.91</v>
      </c>
      <c r="M20">
        <v>45.79</v>
      </c>
      <c r="N20">
        <v>33.92</v>
      </c>
      <c r="O20">
        <v>1</v>
      </c>
      <c r="P20">
        <v>0.75</v>
      </c>
      <c r="Q20">
        <v>4.88</v>
      </c>
      <c r="R20">
        <v>3.87</v>
      </c>
      <c r="S20">
        <v>26.22</v>
      </c>
      <c r="T20">
        <v>51.42</v>
      </c>
      <c r="U20">
        <v>103.9</v>
      </c>
      <c r="V20">
        <v>0.253</v>
      </c>
      <c r="W20">
        <v>117.2</v>
      </c>
      <c r="X20">
        <f t="shared" si="2"/>
        <v>0.50353096179183132</v>
      </c>
    </row>
    <row r="21" spans="1:24">
      <c r="A21" t="s">
        <v>508</v>
      </c>
      <c r="B21" t="s">
        <v>269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184.69</v>
      </c>
      <c r="D21">
        <f t="shared" si="0"/>
        <v>-0.45555262499963067</v>
      </c>
      <c r="E21">
        <f t="shared" si="1"/>
        <v>-1.4912021515437117</v>
      </c>
      <c r="F21">
        <v>375</v>
      </c>
      <c r="G21">
        <v>391.67</v>
      </c>
      <c r="H21">
        <v>91.38</v>
      </c>
      <c r="I21">
        <v>57.23</v>
      </c>
      <c r="J21">
        <v>17.77</v>
      </c>
      <c r="K21">
        <v>1.01</v>
      </c>
      <c r="L21">
        <v>15.18</v>
      </c>
      <c r="M21">
        <v>51.31</v>
      </c>
      <c r="N21">
        <v>40.200000000000003</v>
      </c>
      <c r="O21">
        <v>1.05</v>
      </c>
      <c r="P21">
        <v>0.9</v>
      </c>
      <c r="Q21">
        <v>6.46</v>
      </c>
      <c r="R21">
        <v>3.13</v>
      </c>
      <c r="S21">
        <v>27.93</v>
      </c>
      <c r="T21">
        <v>97.88</v>
      </c>
      <c r="U21">
        <v>170.4</v>
      </c>
      <c r="V21">
        <v>0.24399999999999999</v>
      </c>
      <c r="W21">
        <v>106.4</v>
      </c>
      <c r="X21">
        <f t="shared" si="2"/>
        <v>0.47154492302193168</v>
      </c>
    </row>
    <row r="22" spans="1:24">
      <c r="A22" t="s">
        <v>509</v>
      </c>
      <c r="B22" t="s">
        <v>269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180.68999999999994</v>
      </c>
      <c r="D22">
        <f t="shared" si="0"/>
        <v>-0.53355821147217153</v>
      </c>
      <c r="E22">
        <f t="shared" si="1"/>
        <v>-1.5692077380162526</v>
      </c>
      <c r="F22">
        <v>311.5</v>
      </c>
      <c r="G22">
        <v>339.29</v>
      </c>
      <c r="H22">
        <v>77.75</v>
      </c>
      <c r="I22">
        <v>47.69</v>
      </c>
      <c r="J22">
        <v>15.28</v>
      </c>
      <c r="K22">
        <v>1.07</v>
      </c>
      <c r="L22">
        <v>13.39</v>
      </c>
      <c r="M22">
        <v>47.36</v>
      </c>
      <c r="N22">
        <v>37.14</v>
      </c>
      <c r="O22">
        <v>2.2200000000000002</v>
      </c>
      <c r="P22">
        <v>1.69</v>
      </c>
      <c r="Q22">
        <v>4.9800000000000004</v>
      </c>
      <c r="R22">
        <v>2.0299999999999998</v>
      </c>
      <c r="S22">
        <v>28.7</v>
      </c>
      <c r="T22">
        <v>73.040000000000006</v>
      </c>
      <c r="U22">
        <v>167</v>
      </c>
      <c r="V22">
        <v>0.248</v>
      </c>
      <c r="W22">
        <v>87</v>
      </c>
      <c r="X22">
        <f t="shared" si="2"/>
        <v>0.53255327301128808</v>
      </c>
    </row>
    <row r="23" spans="1:24">
      <c r="A23" t="s">
        <v>510</v>
      </c>
      <c r="B23" t="s">
        <v>269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173.61999999999998</v>
      </c>
      <c r="D23">
        <f t="shared" si="0"/>
        <v>-0.67143308556238468</v>
      </c>
      <c r="E23">
        <f t="shared" si="1"/>
        <v>-1.7070826121064657</v>
      </c>
      <c r="F23">
        <v>374.7</v>
      </c>
      <c r="G23">
        <v>382.14</v>
      </c>
      <c r="H23">
        <v>99.21</v>
      </c>
      <c r="I23">
        <v>69.260000000000005</v>
      </c>
      <c r="J23">
        <v>21.34</v>
      </c>
      <c r="K23">
        <v>1.77</v>
      </c>
      <c r="L23">
        <v>6.97</v>
      </c>
      <c r="M23">
        <v>41.97</v>
      </c>
      <c r="N23">
        <v>49.56</v>
      </c>
      <c r="O23">
        <v>4.75</v>
      </c>
      <c r="P23">
        <v>2.58</v>
      </c>
      <c r="Q23">
        <v>1.67</v>
      </c>
      <c r="R23">
        <v>2.0499999999999998</v>
      </c>
      <c r="S23">
        <v>24.71</v>
      </c>
      <c r="T23">
        <v>91.59</v>
      </c>
      <c r="U23">
        <v>143</v>
      </c>
      <c r="V23">
        <v>0.26400000000000001</v>
      </c>
      <c r="W23">
        <v>100.83</v>
      </c>
      <c r="X23">
        <f t="shared" si="2"/>
        <v>0.45433610718584805</v>
      </c>
    </row>
    <row r="24" spans="1:24">
      <c r="A24" t="s">
        <v>512</v>
      </c>
      <c r="B24" t="s">
        <v>269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171.97999999999996</v>
      </c>
      <c r="D24">
        <f t="shared" si="0"/>
        <v>-0.70341537601612636</v>
      </c>
      <c r="E24">
        <f t="shared" si="1"/>
        <v>-1.7390649025602074</v>
      </c>
      <c r="F24">
        <v>326.7</v>
      </c>
      <c r="G24">
        <v>352.86</v>
      </c>
      <c r="H24">
        <v>87.87</v>
      </c>
      <c r="I24">
        <v>64.94</v>
      </c>
      <c r="J24">
        <v>15.27</v>
      </c>
      <c r="K24">
        <v>0.98</v>
      </c>
      <c r="L24">
        <v>7.16</v>
      </c>
      <c r="M24">
        <v>38.65</v>
      </c>
      <c r="N24">
        <v>29.89</v>
      </c>
      <c r="O24">
        <v>1.07</v>
      </c>
      <c r="P24">
        <v>1.1000000000000001</v>
      </c>
      <c r="Q24">
        <v>5.25</v>
      </c>
      <c r="R24">
        <v>2.87</v>
      </c>
      <c r="S24">
        <v>14.83</v>
      </c>
      <c r="T24">
        <v>43.67</v>
      </c>
      <c r="U24">
        <v>118.8</v>
      </c>
      <c r="V24">
        <v>0.26600000000000001</v>
      </c>
      <c r="W24">
        <v>92.33</v>
      </c>
      <c r="X24">
        <f t="shared" si="2"/>
        <v>0.48738876608286558</v>
      </c>
    </row>
    <row r="25" spans="1:24">
      <c r="A25" t="s">
        <v>511</v>
      </c>
      <c r="B25" t="s">
        <v>269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170.39</v>
      </c>
      <c r="D25">
        <f t="shared" si="0"/>
        <v>-0.73442259663896037</v>
      </c>
      <c r="E25">
        <f t="shared" si="1"/>
        <v>-1.7700721231830414</v>
      </c>
      <c r="F25">
        <v>212.38</v>
      </c>
      <c r="G25">
        <v>262.83</v>
      </c>
      <c r="H25">
        <v>59.41</v>
      </c>
      <c r="I25">
        <v>42.89</v>
      </c>
      <c r="J25">
        <v>9.49</v>
      </c>
      <c r="K25">
        <v>23.07</v>
      </c>
      <c r="L25">
        <v>3.9</v>
      </c>
      <c r="M25">
        <v>16.04</v>
      </c>
      <c r="N25">
        <v>14.33</v>
      </c>
      <c r="O25">
        <v>6.7</v>
      </c>
      <c r="P25">
        <v>1.03</v>
      </c>
      <c r="Q25">
        <v>1.32</v>
      </c>
      <c r="R25">
        <v>1.73</v>
      </c>
      <c r="S25">
        <v>14.38</v>
      </c>
      <c r="T25">
        <v>28.03</v>
      </c>
      <c r="U25">
        <v>24</v>
      </c>
      <c r="V25">
        <v>0.26600000000000001</v>
      </c>
      <c r="W25">
        <v>110</v>
      </c>
      <c r="X25">
        <f t="shared" si="2"/>
        <v>0.64828976905223912</v>
      </c>
    </row>
    <row r="26" spans="1:24">
      <c r="A26" t="s">
        <v>513</v>
      </c>
      <c r="B26" t="s">
        <v>269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168.92</v>
      </c>
      <c r="D26">
        <f t="shared" si="0"/>
        <v>-0.76308964966761872</v>
      </c>
      <c r="E26">
        <f t="shared" si="1"/>
        <v>-1.7987391762116998</v>
      </c>
      <c r="F26">
        <v>344.56</v>
      </c>
      <c r="G26">
        <v>340.83</v>
      </c>
      <c r="H26">
        <v>93.16</v>
      </c>
      <c r="I26">
        <v>64.33</v>
      </c>
      <c r="J26">
        <v>17.489999999999998</v>
      </c>
      <c r="K26">
        <v>2.44</v>
      </c>
      <c r="L26">
        <v>10.14</v>
      </c>
      <c r="M26">
        <v>42.51</v>
      </c>
      <c r="N26">
        <v>38.01</v>
      </c>
      <c r="O26">
        <v>3.56</v>
      </c>
      <c r="P26">
        <v>2.85</v>
      </c>
      <c r="Q26">
        <v>2.2200000000000002</v>
      </c>
      <c r="R26">
        <v>2.4300000000000002</v>
      </c>
      <c r="S26">
        <v>20.41</v>
      </c>
      <c r="T26">
        <v>82.13</v>
      </c>
      <c r="U26">
        <v>174.8</v>
      </c>
      <c r="V26">
        <v>0.26900000000000002</v>
      </c>
      <c r="W26">
        <v>101.4</v>
      </c>
      <c r="X26">
        <f t="shared" si="2"/>
        <v>0.49561364903324234</v>
      </c>
    </row>
    <row r="27" spans="1:24">
      <c r="A27" t="s">
        <v>514</v>
      </c>
      <c r="B27" t="s">
        <v>269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165.36</v>
      </c>
      <c r="D27">
        <f t="shared" si="0"/>
        <v>-0.83251462162817846</v>
      </c>
      <c r="E27">
        <f t="shared" si="1"/>
        <v>-1.8681641481722595</v>
      </c>
      <c r="F27">
        <v>403.6</v>
      </c>
      <c r="G27">
        <v>412.57</v>
      </c>
      <c r="H27">
        <v>104.02</v>
      </c>
      <c r="I27">
        <v>74.2</v>
      </c>
      <c r="J27">
        <v>18.920000000000002</v>
      </c>
      <c r="K27">
        <v>3.17</v>
      </c>
      <c r="L27">
        <v>7.36</v>
      </c>
      <c r="M27">
        <v>42.99</v>
      </c>
      <c r="N27">
        <v>37.21</v>
      </c>
      <c r="O27">
        <v>1.89</v>
      </c>
      <c r="P27">
        <v>1.41</v>
      </c>
      <c r="Q27">
        <v>4.7300000000000004</v>
      </c>
      <c r="R27">
        <v>2.37</v>
      </c>
      <c r="S27">
        <v>17.920000000000002</v>
      </c>
      <c r="T27">
        <v>88.96</v>
      </c>
      <c r="U27">
        <v>142.5</v>
      </c>
      <c r="V27">
        <v>0.25800000000000001</v>
      </c>
      <c r="W27">
        <v>109.5</v>
      </c>
      <c r="X27">
        <f t="shared" si="2"/>
        <v>0.40080471192767292</v>
      </c>
    </row>
    <row r="28" spans="1:24">
      <c r="A28" t="s">
        <v>515</v>
      </c>
      <c r="B28" t="s">
        <v>269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158.26000000000002</v>
      </c>
      <c r="D28">
        <f t="shared" si="0"/>
        <v>-0.97097453761693631</v>
      </c>
      <c r="E28">
        <f t="shared" si="1"/>
        <v>-2.0066240641610174</v>
      </c>
      <c r="F28">
        <v>301.67</v>
      </c>
      <c r="G28">
        <v>306.33</v>
      </c>
      <c r="H28">
        <v>70.3</v>
      </c>
      <c r="I28">
        <v>42.39</v>
      </c>
      <c r="J28">
        <v>15.91</v>
      </c>
      <c r="K28">
        <v>1</v>
      </c>
      <c r="L28">
        <v>11.81</v>
      </c>
      <c r="M28">
        <v>39.770000000000003</v>
      </c>
      <c r="N28">
        <v>37.78</v>
      </c>
      <c r="O28">
        <v>1.65</v>
      </c>
      <c r="P28">
        <v>1.1299999999999999</v>
      </c>
      <c r="Q28">
        <v>4.6399999999999997</v>
      </c>
      <c r="R28">
        <v>2.67</v>
      </c>
      <c r="S28">
        <v>27.32</v>
      </c>
      <c r="T28">
        <v>76.22</v>
      </c>
      <c r="U28">
        <v>133</v>
      </c>
      <c r="V28">
        <v>0.23200000000000001</v>
      </c>
      <c r="W28">
        <v>87.8</v>
      </c>
      <c r="X28">
        <f t="shared" si="2"/>
        <v>0.51663238990631033</v>
      </c>
    </row>
    <row r="29" spans="1:24">
      <c r="A29" t="s">
        <v>517</v>
      </c>
      <c r="B29" t="s">
        <v>269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154.5</v>
      </c>
      <c r="D29">
        <f t="shared" si="0"/>
        <v>-1.0442997889011241</v>
      </c>
      <c r="E29">
        <f t="shared" si="1"/>
        <v>-2.0799493154452051</v>
      </c>
      <c r="F29">
        <v>391.1</v>
      </c>
      <c r="G29">
        <v>403.71</v>
      </c>
      <c r="H29">
        <v>87.84</v>
      </c>
      <c r="I29">
        <v>52.76</v>
      </c>
      <c r="J29">
        <v>20.7</v>
      </c>
      <c r="K29">
        <v>1</v>
      </c>
      <c r="L29">
        <v>13.06</v>
      </c>
      <c r="M29">
        <v>44.73</v>
      </c>
      <c r="N29">
        <v>44.57</v>
      </c>
      <c r="O29">
        <v>1.36</v>
      </c>
      <c r="P29">
        <v>1.1499999999999999</v>
      </c>
      <c r="Q29">
        <v>3.52</v>
      </c>
      <c r="R29">
        <v>3.17</v>
      </c>
      <c r="S29">
        <v>36.270000000000003</v>
      </c>
      <c r="T29">
        <v>124.2</v>
      </c>
      <c r="U29">
        <v>151.4</v>
      </c>
      <c r="V29">
        <v>0.22600000000000001</v>
      </c>
      <c r="W29">
        <v>112.33</v>
      </c>
      <c r="X29">
        <f t="shared" si="2"/>
        <v>0.38270045329568259</v>
      </c>
    </row>
    <row r="30" spans="1:24">
      <c r="A30" t="s">
        <v>516</v>
      </c>
      <c r="B30" t="s">
        <v>269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154.17000000000002</v>
      </c>
      <c r="D30">
        <f t="shared" si="0"/>
        <v>-1.0507352497851081</v>
      </c>
      <c r="E30">
        <f t="shared" si="1"/>
        <v>-2.0863847763291892</v>
      </c>
      <c r="F30">
        <v>282.22000000000003</v>
      </c>
      <c r="G30">
        <v>315.67</v>
      </c>
      <c r="H30">
        <v>74.239999999999995</v>
      </c>
      <c r="I30">
        <v>50.71</v>
      </c>
      <c r="J30">
        <v>11.53</v>
      </c>
      <c r="K30">
        <v>0.75</v>
      </c>
      <c r="L30">
        <v>8.91</v>
      </c>
      <c r="M30">
        <v>37.79</v>
      </c>
      <c r="N30">
        <v>28.94</v>
      </c>
      <c r="O30">
        <v>1.06</v>
      </c>
      <c r="P30">
        <v>0.95</v>
      </c>
      <c r="Q30">
        <v>1.74</v>
      </c>
      <c r="R30">
        <v>3.13</v>
      </c>
      <c r="S30">
        <v>23.41</v>
      </c>
      <c r="T30">
        <v>49.48</v>
      </c>
      <c r="U30">
        <v>117.7</v>
      </c>
      <c r="V30">
        <v>0.26200000000000001</v>
      </c>
      <c r="W30">
        <v>87.6</v>
      </c>
      <c r="X30">
        <f t="shared" si="2"/>
        <v>0.48838977413121298</v>
      </c>
    </row>
    <row r="31" spans="1:24">
      <c r="A31" t="s">
        <v>518</v>
      </c>
      <c r="B31" t="s">
        <v>269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140.82999999999998</v>
      </c>
      <c r="D31">
        <f t="shared" si="0"/>
        <v>-1.3108838806710286</v>
      </c>
      <c r="E31">
        <f t="shared" si="1"/>
        <v>-2.3465334072151096</v>
      </c>
      <c r="F31">
        <v>292.39999999999998</v>
      </c>
      <c r="G31">
        <v>314.43</v>
      </c>
      <c r="H31">
        <v>63.81</v>
      </c>
      <c r="I31">
        <v>40.83</v>
      </c>
      <c r="J31">
        <v>13.29</v>
      </c>
      <c r="K31">
        <v>0.7</v>
      </c>
      <c r="L31">
        <v>9.64</v>
      </c>
      <c r="M31">
        <v>37.04</v>
      </c>
      <c r="N31">
        <v>34.4</v>
      </c>
      <c r="O31">
        <v>1.3</v>
      </c>
      <c r="P31">
        <v>1.02</v>
      </c>
      <c r="Q31">
        <v>3.2</v>
      </c>
      <c r="R31">
        <v>2.5</v>
      </c>
      <c r="S31">
        <v>46.66</v>
      </c>
      <c r="T31">
        <v>88.82</v>
      </c>
      <c r="U31">
        <v>95.8</v>
      </c>
      <c r="V31">
        <v>0.219</v>
      </c>
      <c r="W31">
        <v>94.5</v>
      </c>
      <c r="X31">
        <f t="shared" si="2"/>
        <v>0.44788983239512764</v>
      </c>
    </row>
    <row r="32" spans="1:24">
      <c r="A32" t="s">
        <v>519</v>
      </c>
      <c r="B32" t="s">
        <v>269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137.69</v>
      </c>
      <c r="D32">
        <f t="shared" si="0"/>
        <v>-1.372118266051972</v>
      </c>
      <c r="E32">
        <f t="shared" si="1"/>
        <v>-2.407767792596053</v>
      </c>
      <c r="F32">
        <v>328.14</v>
      </c>
      <c r="G32">
        <v>319</v>
      </c>
      <c r="H32">
        <v>81.11</v>
      </c>
      <c r="I32">
        <v>60.18</v>
      </c>
      <c r="J32">
        <v>15.93</v>
      </c>
      <c r="K32">
        <v>0.8</v>
      </c>
      <c r="L32">
        <v>5.67</v>
      </c>
      <c r="M32">
        <v>31.37</v>
      </c>
      <c r="N32">
        <v>28.77</v>
      </c>
      <c r="O32">
        <v>2.29</v>
      </c>
      <c r="P32">
        <v>1.23</v>
      </c>
      <c r="Q32">
        <v>1.53</v>
      </c>
      <c r="R32">
        <v>2.4</v>
      </c>
      <c r="S32">
        <v>24.07</v>
      </c>
      <c r="T32">
        <v>66.23</v>
      </c>
      <c r="U32">
        <v>127.5</v>
      </c>
      <c r="V32">
        <v>0.246</v>
      </c>
      <c r="W32">
        <v>96.75</v>
      </c>
      <c r="X32">
        <f t="shared" si="2"/>
        <v>0.43163009404388714</v>
      </c>
    </row>
    <row r="33" spans="1:24">
      <c r="A33" t="s">
        <v>521</v>
      </c>
      <c r="B33" t="s">
        <v>269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131.51000000000005</v>
      </c>
      <c r="D33">
        <f t="shared" si="0"/>
        <v>-1.4926368971520447</v>
      </c>
      <c r="E33">
        <f t="shared" si="1"/>
        <v>-2.5282864236961258</v>
      </c>
      <c r="F33">
        <v>253.44</v>
      </c>
      <c r="G33">
        <v>300.5</v>
      </c>
      <c r="H33">
        <v>61.09</v>
      </c>
      <c r="I33">
        <v>33.04</v>
      </c>
      <c r="J33">
        <v>14.22</v>
      </c>
      <c r="K33">
        <v>1.22</v>
      </c>
      <c r="L33">
        <v>9.4</v>
      </c>
      <c r="M33">
        <v>35.56</v>
      </c>
      <c r="N33">
        <v>28.8</v>
      </c>
      <c r="O33">
        <v>1.02</v>
      </c>
      <c r="P33">
        <v>0.93</v>
      </c>
      <c r="Q33">
        <v>3.62</v>
      </c>
      <c r="R33">
        <v>2.0299999999999998</v>
      </c>
      <c r="S33">
        <v>13.71</v>
      </c>
      <c r="T33">
        <v>53.01</v>
      </c>
      <c r="U33">
        <v>102.4</v>
      </c>
      <c r="V33">
        <v>0.23699999999999999</v>
      </c>
      <c r="W33">
        <v>80.2</v>
      </c>
      <c r="X33">
        <f t="shared" si="2"/>
        <v>0.43763727121464241</v>
      </c>
    </row>
    <row r="34" spans="1:24">
      <c r="A34" t="s">
        <v>520</v>
      </c>
      <c r="B34" t="s">
        <v>269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130.36000000000001</v>
      </c>
      <c r="D34">
        <f t="shared" si="0"/>
        <v>-1.5150635032629007</v>
      </c>
      <c r="E34">
        <f t="shared" si="1"/>
        <v>-2.5507130298069818</v>
      </c>
      <c r="F34">
        <v>283.22000000000003</v>
      </c>
      <c r="G34">
        <v>326.67</v>
      </c>
      <c r="H34">
        <v>65.41</v>
      </c>
      <c r="I34">
        <v>39.1</v>
      </c>
      <c r="J34">
        <v>12.69</v>
      </c>
      <c r="K34">
        <v>0.92</v>
      </c>
      <c r="L34">
        <v>9.5399999999999991</v>
      </c>
      <c r="M34">
        <v>38.130000000000003</v>
      </c>
      <c r="N34">
        <v>30.68</v>
      </c>
      <c r="O34">
        <v>1.08</v>
      </c>
      <c r="P34">
        <v>0.94</v>
      </c>
      <c r="Q34">
        <v>2.44</v>
      </c>
      <c r="R34">
        <v>2.0299999999999998</v>
      </c>
      <c r="S34">
        <v>20.399999999999999</v>
      </c>
      <c r="T34">
        <v>66.83</v>
      </c>
      <c r="U34">
        <v>88</v>
      </c>
      <c r="V34">
        <v>0.22900000000000001</v>
      </c>
      <c r="W34">
        <v>90.2</v>
      </c>
      <c r="X34">
        <f t="shared" si="2"/>
        <v>0.39905715247803597</v>
      </c>
    </row>
    <row r="36" spans="1:24">
      <c r="A36" s="1" t="s">
        <v>615</v>
      </c>
    </row>
    <row r="37" spans="1:24">
      <c r="A37" s="5">
        <f>STDEV(LARGE($C$2:$C$24,{1,2,3,4,5,6,7,8,9,10,11,12,13,14}))</f>
        <v>51.278378650587044</v>
      </c>
    </row>
    <row r="38" spans="1:24">
      <c r="A38" s="4" t="s">
        <v>616</v>
      </c>
    </row>
    <row r="39" spans="1:24">
      <c r="A39" s="5">
        <f>AVERAGE(LARGE($C$2:$C$24,{1,2,3,4,5,6,7,8,9,10,11,12,13,14}))</f>
        <v>261.15642857142853</v>
      </c>
    </row>
    <row r="40" spans="1:24">
      <c r="A40" s="1" t="s">
        <v>617</v>
      </c>
    </row>
    <row r="41" spans="1:24">
      <c r="A41" s="5">
        <f>LARGE($E$2:$E$34,14)</f>
        <v>-1.035649526544081</v>
      </c>
    </row>
  </sheetData>
  <autoFilter ref="A1:W1">
    <sortState ref="A2:W34">
      <sortCondition descending="1" ref="C1:C34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X59"/>
  <sheetViews>
    <sheetView workbookViewId="0">
      <pane ySplit="1" topLeftCell="A21" activePane="bottomLeft" state="frozen"/>
      <selection pane="bottomLeft" activeCell="A2" sqref="A2:D52"/>
    </sheetView>
  </sheetViews>
  <sheetFormatPr baseColWidth="10" defaultRowHeight="15" x14ac:dyDescent="0"/>
  <cols>
    <col min="1" max="1" width="17.33203125" bestFit="1" customWidth="1"/>
    <col min="2" max="2" width="7.33203125" bestFit="1" customWidth="1"/>
    <col min="3" max="3" width="8.1640625" bestFit="1" customWidth="1"/>
    <col min="4" max="4" width="10.5" customWidth="1"/>
    <col min="5" max="5" width="15.83203125" customWidth="1"/>
    <col min="6" max="9" width="7.1640625" bestFit="1" customWidth="1"/>
    <col min="10" max="10" width="6.1640625" bestFit="1" customWidth="1"/>
    <col min="11" max="11" width="6" bestFit="1" customWidth="1"/>
    <col min="12" max="12" width="6.33203125" bestFit="1" customWidth="1"/>
    <col min="13" max="13" width="7.1640625" bestFit="1" customWidth="1"/>
    <col min="14" max="15" width="6.1640625" bestFit="1" customWidth="1"/>
    <col min="16" max="16" width="5.83203125" bestFit="1" customWidth="1"/>
    <col min="17" max="17" width="7.33203125" bestFit="1" customWidth="1"/>
    <col min="18" max="18" width="5.83203125" bestFit="1" customWidth="1"/>
    <col min="19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10.5" customWidth="1"/>
  </cols>
  <sheetData>
    <row r="1" spans="1:24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21</v>
      </c>
      <c r="B2" t="s">
        <v>6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469.57999999999976</v>
      </c>
      <c r="D2">
        <f t="shared" ref="D2:D33" si="0">E2-$A$59</f>
        <v>3.2756078441025736</v>
      </c>
      <c r="E2">
        <f t="shared" ref="E2:E33" si="1">(C2-$A$57)/$A$55</f>
        <v>1.6469558834959046</v>
      </c>
      <c r="F2">
        <v>542.1</v>
      </c>
      <c r="G2">
        <v>632.57000000000005</v>
      </c>
      <c r="H2">
        <v>161.75</v>
      </c>
      <c r="I2">
        <v>93.01</v>
      </c>
      <c r="J2">
        <v>36.97</v>
      </c>
      <c r="K2">
        <v>2</v>
      </c>
      <c r="L2">
        <v>33.68</v>
      </c>
      <c r="M2">
        <v>101.61</v>
      </c>
      <c r="N2">
        <v>94.15</v>
      </c>
      <c r="O2">
        <v>15.06</v>
      </c>
      <c r="P2">
        <v>5.07</v>
      </c>
      <c r="Q2">
        <v>3.05</v>
      </c>
      <c r="R2">
        <v>4.97</v>
      </c>
      <c r="S2">
        <v>96.31</v>
      </c>
      <c r="T2">
        <v>143.19999999999999</v>
      </c>
      <c r="U2">
        <v>285.5</v>
      </c>
      <c r="V2">
        <v>0.29699999999999999</v>
      </c>
      <c r="W2">
        <v>146.83000000000001</v>
      </c>
      <c r="X2">
        <f t="shared" ref="X2:X35" si="2">C2/G2</f>
        <v>0.74233681647880823</v>
      </c>
    </row>
    <row r="3" spans="1:24">
      <c r="A3" t="s">
        <v>24</v>
      </c>
      <c r="B3" t="s">
        <v>6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449.88000000000011</v>
      </c>
      <c r="D3">
        <f t="shared" si="0"/>
        <v>2.9426555994876429</v>
      </c>
      <c r="E3">
        <f t="shared" si="1"/>
        <v>1.3140036388809744</v>
      </c>
      <c r="F3">
        <v>519.9</v>
      </c>
      <c r="G3">
        <v>581.86</v>
      </c>
      <c r="H3">
        <v>163.63999999999999</v>
      </c>
      <c r="I3">
        <v>104.22</v>
      </c>
      <c r="J3">
        <v>32.380000000000003</v>
      </c>
      <c r="K3">
        <v>1.1499999999999999</v>
      </c>
      <c r="L3">
        <v>29.72</v>
      </c>
      <c r="M3">
        <v>97.51</v>
      </c>
      <c r="N3">
        <v>83.16</v>
      </c>
      <c r="O3">
        <v>1.5</v>
      </c>
      <c r="P3">
        <v>1.02</v>
      </c>
      <c r="Q3">
        <v>3.93</v>
      </c>
      <c r="R3">
        <v>4.2699999999999996</v>
      </c>
      <c r="S3">
        <v>72.75</v>
      </c>
      <c r="T3">
        <v>99.26</v>
      </c>
      <c r="U3">
        <v>287.8</v>
      </c>
      <c r="V3">
        <v>0.314</v>
      </c>
      <c r="W3">
        <v>132.83000000000001</v>
      </c>
      <c r="X3">
        <f t="shared" si="2"/>
        <v>0.77317567799814402</v>
      </c>
    </row>
    <row r="4" spans="1:24">
      <c r="A4" t="s">
        <v>28</v>
      </c>
      <c r="B4" t="s">
        <v>6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448.94000000000005</v>
      </c>
      <c r="D4">
        <f t="shared" si="0"/>
        <v>2.9267685380694672</v>
      </c>
      <c r="E4">
        <f t="shared" si="1"/>
        <v>1.2981165774627987</v>
      </c>
      <c r="F4">
        <v>555.6</v>
      </c>
      <c r="G4">
        <v>641.14</v>
      </c>
      <c r="H4">
        <v>152.71</v>
      </c>
      <c r="I4">
        <v>86.9</v>
      </c>
      <c r="J4">
        <v>33.56</v>
      </c>
      <c r="K4">
        <v>2.0099999999999998</v>
      </c>
      <c r="L4">
        <v>30.34</v>
      </c>
      <c r="M4">
        <v>94.36</v>
      </c>
      <c r="N4">
        <v>89.55</v>
      </c>
      <c r="O4">
        <v>9.93</v>
      </c>
      <c r="P4">
        <v>4.8600000000000003</v>
      </c>
      <c r="Q4">
        <v>15.28</v>
      </c>
      <c r="R4">
        <v>4.5999999999999996</v>
      </c>
      <c r="S4">
        <v>73.89</v>
      </c>
      <c r="T4">
        <v>110.62</v>
      </c>
      <c r="U4">
        <v>285</v>
      </c>
      <c r="V4">
        <v>0.27400000000000002</v>
      </c>
      <c r="W4">
        <v>150.83000000000001</v>
      </c>
      <c r="X4">
        <f t="shared" si="2"/>
        <v>0.70022148048788102</v>
      </c>
    </row>
    <row r="5" spans="1:24">
      <c r="A5" t="s">
        <v>30</v>
      </c>
      <c r="B5" t="s">
        <v>6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433.37999999999994</v>
      </c>
      <c r="D5">
        <f t="shared" si="0"/>
        <v>2.6637869682111708</v>
      </c>
      <c r="E5">
        <f t="shared" si="1"/>
        <v>1.0351350076045023</v>
      </c>
      <c r="F5">
        <v>498.8</v>
      </c>
      <c r="G5">
        <v>559.14</v>
      </c>
      <c r="H5">
        <v>134.08000000000001</v>
      </c>
      <c r="I5">
        <v>72.13</v>
      </c>
      <c r="J5">
        <v>27.47</v>
      </c>
      <c r="K5">
        <v>1.1000000000000001</v>
      </c>
      <c r="L5">
        <v>33.47</v>
      </c>
      <c r="M5">
        <v>100.32</v>
      </c>
      <c r="N5">
        <v>83.01</v>
      </c>
      <c r="O5">
        <v>3.19</v>
      </c>
      <c r="P5">
        <v>1.18</v>
      </c>
      <c r="Q5">
        <v>5.25</v>
      </c>
      <c r="R5">
        <v>5.07</v>
      </c>
      <c r="S5">
        <v>68.97</v>
      </c>
      <c r="T5">
        <v>90.43</v>
      </c>
      <c r="U5">
        <v>262.8</v>
      </c>
      <c r="V5">
        <v>0.26800000000000002</v>
      </c>
      <c r="W5">
        <v>134.83000000000001</v>
      </c>
      <c r="X5">
        <f t="shared" si="2"/>
        <v>0.77508316342955241</v>
      </c>
    </row>
    <row r="6" spans="1:24">
      <c r="A6" t="s">
        <v>35</v>
      </c>
      <c r="B6" t="s">
        <v>6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410.55999999999995</v>
      </c>
      <c r="D6">
        <f t="shared" si="0"/>
        <v>2.2781032005912296</v>
      </c>
      <c r="E6">
        <f t="shared" si="1"/>
        <v>0.64945123998456111</v>
      </c>
      <c r="F6">
        <v>530.70000000000005</v>
      </c>
      <c r="G6">
        <v>574.57000000000005</v>
      </c>
      <c r="H6">
        <v>137.31</v>
      </c>
      <c r="I6">
        <v>83.19</v>
      </c>
      <c r="J6">
        <v>25.17</v>
      </c>
      <c r="K6">
        <v>1.18</v>
      </c>
      <c r="L6">
        <v>32.28</v>
      </c>
      <c r="M6">
        <v>87.68</v>
      </c>
      <c r="N6">
        <v>73.33</v>
      </c>
      <c r="O6">
        <v>4.01</v>
      </c>
      <c r="P6">
        <v>1.92</v>
      </c>
      <c r="Q6">
        <v>5.43</v>
      </c>
      <c r="R6">
        <v>4.4000000000000004</v>
      </c>
      <c r="S6">
        <v>44.72</v>
      </c>
      <c r="T6">
        <v>68.88</v>
      </c>
      <c r="U6">
        <v>246.9</v>
      </c>
      <c r="V6">
        <v>0.25800000000000001</v>
      </c>
      <c r="W6">
        <v>136</v>
      </c>
      <c r="X6">
        <f t="shared" si="2"/>
        <v>0.71455175174478291</v>
      </c>
    </row>
    <row r="7" spans="1:24">
      <c r="A7" t="s">
        <v>34</v>
      </c>
      <c r="B7" t="s">
        <v>6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410.48999999999995</v>
      </c>
      <c r="D7">
        <f t="shared" si="0"/>
        <v>2.276920121549451</v>
      </c>
      <c r="E7">
        <f t="shared" si="1"/>
        <v>0.64826816094278228</v>
      </c>
      <c r="F7">
        <v>493.6</v>
      </c>
      <c r="G7">
        <v>600.42999999999995</v>
      </c>
      <c r="H7">
        <v>144.21</v>
      </c>
      <c r="I7">
        <v>90.92</v>
      </c>
      <c r="J7">
        <v>29.23</v>
      </c>
      <c r="K7">
        <v>1.78</v>
      </c>
      <c r="L7">
        <v>24.78</v>
      </c>
      <c r="M7">
        <v>73.180000000000007</v>
      </c>
      <c r="N7">
        <v>83.15</v>
      </c>
      <c r="O7">
        <v>6.68</v>
      </c>
      <c r="P7">
        <v>2.57</v>
      </c>
      <c r="Q7">
        <v>4.7</v>
      </c>
      <c r="R7">
        <v>3.6</v>
      </c>
      <c r="S7">
        <v>113.81</v>
      </c>
      <c r="T7">
        <v>122.3</v>
      </c>
      <c r="U7">
        <v>244.5</v>
      </c>
      <c r="V7">
        <v>0.29099999999999998</v>
      </c>
      <c r="W7">
        <v>137.83000000000001</v>
      </c>
      <c r="X7">
        <f t="shared" si="2"/>
        <v>0.68366004363539457</v>
      </c>
    </row>
    <row r="8" spans="1:24">
      <c r="A8" t="s">
        <v>36</v>
      </c>
      <c r="B8" t="s">
        <v>6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408.71</v>
      </c>
      <c r="D8">
        <f t="shared" si="0"/>
        <v>2.2468361116299294</v>
      </c>
      <c r="E8">
        <f t="shared" si="1"/>
        <v>0.61818415102326052</v>
      </c>
      <c r="F8">
        <v>576.1</v>
      </c>
      <c r="G8">
        <v>627.42999999999995</v>
      </c>
      <c r="H8">
        <v>167.27</v>
      </c>
      <c r="I8">
        <v>102.58</v>
      </c>
      <c r="J8">
        <v>31.85</v>
      </c>
      <c r="K8">
        <v>2.31</v>
      </c>
      <c r="L8">
        <v>31.39</v>
      </c>
      <c r="M8">
        <v>100.11</v>
      </c>
      <c r="N8">
        <v>84.98</v>
      </c>
      <c r="O8">
        <v>1.45</v>
      </c>
      <c r="P8">
        <v>1.29</v>
      </c>
      <c r="Q8">
        <v>11.07</v>
      </c>
      <c r="R8">
        <v>2.97</v>
      </c>
      <c r="S8">
        <v>45.07</v>
      </c>
      <c r="T8">
        <v>131.44999999999999</v>
      </c>
      <c r="U8">
        <v>297</v>
      </c>
      <c r="V8">
        <v>0.28899999999999998</v>
      </c>
      <c r="W8">
        <v>146.83000000000001</v>
      </c>
      <c r="X8">
        <f t="shared" si="2"/>
        <v>0.65140334379930831</v>
      </c>
    </row>
    <row r="9" spans="1:24">
      <c r="A9" t="s">
        <v>37</v>
      </c>
      <c r="B9" t="s">
        <v>6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403.26</v>
      </c>
      <c r="D9">
        <f t="shared" si="0"/>
        <v>2.1547249576628533</v>
      </c>
      <c r="E9">
        <f t="shared" si="1"/>
        <v>0.52607299705618449</v>
      </c>
      <c r="F9">
        <v>536.79999999999995</v>
      </c>
      <c r="G9">
        <v>600.14</v>
      </c>
      <c r="H9">
        <v>153.29</v>
      </c>
      <c r="I9">
        <v>106.36</v>
      </c>
      <c r="J9">
        <v>26.26</v>
      </c>
      <c r="K9">
        <v>0.93</v>
      </c>
      <c r="L9">
        <v>25.43</v>
      </c>
      <c r="M9">
        <v>85.21</v>
      </c>
      <c r="N9">
        <v>71.73</v>
      </c>
      <c r="O9">
        <v>1.25</v>
      </c>
      <c r="P9">
        <v>0.9</v>
      </c>
      <c r="Q9">
        <v>8.1999999999999993</v>
      </c>
      <c r="R9">
        <v>3.87</v>
      </c>
      <c r="S9">
        <v>61.57</v>
      </c>
      <c r="T9">
        <v>87.19</v>
      </c>
      <c r="U9">
        <v>263.3</v>
      </c>
      <c r="V9">
        <v>0.28499999999999998</v>
      </c>
      <c r="W9">
        <v>138.5</v>
      </c>
      <c r="X9">
        <f t="shared" si="2"/>
        <v>0.67194321325024164</v>
      </c>
    </row>
    <row r="10" spans="1:24">
      <c r="A10" t="s">
        <v>44</v>
      </c>
      <c r="B10" t="s">
        <v>6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382.15000000000003</v>
      </c>
      <c r="D10">
        <f t="shared" si="0"/>
        <v>1.7979421209206559</v>
      </c>
      <c r="E10">
        <f t="shared" si="1"/>
        <v>0.16929016031398719</v>
      </c>
      <c r="F10">
        <v>532.9</v>
      </c>
      <c r="G10">
        <v>597.86</v>
      </c>
      <c r="H10">
        <v>151.81</v>
      </c>
      <c r="I10">
        <v>95.04</v>
      </c>
      <c r="J10">
        <v>33</v>
      </c>
      <c r="K10">
        <v>1.85</v>
      </c>
      <c r="L10">
        <v>24.32</v>
      </c>
      <c r="M10">
        <v>83.81</v>
      </c>
      <c r="N10">
        <v>80.8</v>
      </c>
      <c r="O10">
        <v>3.25</v>
      </c>
      <c r="P10">
        <v>1.92</v>
      </c>
      <c r="Q10">
        <v>7.17</v>
      </c>
      <c r="R10">
        <v>3.57</v>
      </c>
      <c r="S10">
        <v>71.19</v>
      </c>
      <c r="T10">
        <v>126.02</v>
      </c>
      <c r="U10">
        <v>256.60000000000002</v>
      </c>
      <c r="V10">
        <v>0.28399999999999997</v>
      </c>
      <c r="W10">
        <v>140.33000000000001</v>
      </c>
      <c r="X10">
        <f t="shared" si="2"/>
        <v>0.63919646740039482</v>
      </c>
    </row>
    <row r="11" spans="1:24">
      <c r="A11" t="s">
        <v>45</v>
      </c>
      <c r="B11" t="s">
        <v>268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376.56</v>
      </c>
      <c r="D11">
        <f t="shared" si="0"/>
        <v>1.7034648088700213</v>
      </c>
      <c r="E11">
        <f t="shared" si="1"/>
        <v>7.4812848263352508E-2</v>
      </c>
      <c r="F11">
        <v>472.1</v>
      </c>
      <c r="G11">
        <v>529.86</v>
      </c>
      <c r="H11">
        <v>125.82</v>
      </c>
      <c r="I11">
        <v>69.819999999999993</v>
      </c>
      <c r="J11">
        <v>27.62</v>
      </c>
      <c r="K11">
        <v>0.94</v>
      </c>
      <c r="L11">
        <v>27.97</v>
      </c>
      <c r="M11">
        <v>90.16</v>
      </c>
      <c r="N11">
        <v>66.010000000000005</v>
      </c>
      <c r="O11">
        <v>1.22</v>
      </c>
      <c r="P11">
        <v>0.96</v>
      </c>
      <c r="Q11">
        <v>1.87</v>
      </c>
      <c r="R11">
        <v>5</v>
      </c>
      <c r="S11">
        <v>67.709999999999994</v>
      </c>
      <c r="T11">
        <v>89.21</v>
      </c>
      <c r="U11">
        <v>239.76</v>
      </c>
      <c r="V11">
        <v>0.26700000000000002</v>
      </c>
      <c r="W11">
        <v>126.67</v>
      </c>
      <c r="X11">
        <f t="shared" si="2"/>
        <v>0.71067829237911895</v>
      </c>
    </row>
    <row r="12" spans="1:24">
      <c r="A12" t="s">
        <v>47</v>
      </c>
      <c r="B12" t="s">
        <v>6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372.40000000000003</v>
      </c>
      <c r="D12">
        <f t="shared" si="0"/>
        <v>1.6331561115300151</v>
      </c>
      <c r="E12">
        <f t="shared" si="1"/>
        <v>4.5041509233462382E-3</v>
      </c>
      <c r="F12">
        <v>574.29999999999995</v>
      </c>
      <c r="G12">
        <v>631</v>
      </c>
      <c r="H12">
        <v>164.54</v>
      </c>
      <c r="I12">
        <v>111.49</v>
      </c>
      <c r="J12">
        <v>33.28</v>
      </c>
      <c r="K12">
        <v>3.12</v>
      </c>
      <c r="L12">
        <v>17.02</v>
      </c>
      <c r="M12">
        <v>83.3</v>
      </c>
      <c r="N12">
        <v>79.83</v>
      </c>
      <c r="O12">
        <v>6.43</v>
      </c>
      <c r="P12">
        <v>2.71</v>
      </c>
      <c r="Q12">
        <v>2.85</v>
      </c>
      <c r="R12">
        <v>4.17</v>
      </c>
      <c r="S12">
        <v>53.65</v>
      </c>
      <c r="T12">
        <v>106.44</v>
      </c>
      <c r="U12">
        <v>254.1</v>
      </c>
      <c r="V12">
        <v>0.28699999999999998</v>
      </c>
      <c r="W12">
        <v>149.16999999999999</v>
      </c>
      <c r="X12">
        <f t="shared" si="2"/>
        <v>0.59017432646592716</v>
      </c>
    </row>
    <row r="13" spans="1:24">
      <c r="A13" t="s">
        <v>52</v>
      </c>
      <c r="B13" t="s">
        <v>6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367.1</v>
      </c>
      <c r="D13">
        <f t="shared" si="0"/>
        <v>1.5435801269381793</v>
      </c>
      <c r="E13">
        <f t="shared" si="1"/>
        <v>-8.5071833668489555E-2</v>
      </c>
      <c r="F13">
        <v>543</v>
      </c>
      <c r="G13">
        <v>592.14</v>
      </c>
      <c r="H13">
        <v>147.91999999999999</v>
      </c>
      <c r="I13">
        <v>94.24</v>
      </c>
      <c r="J13">
        <v>30.03</v>
      </c>
      <c r="K13">
        <v>0.7</v>
      </c>
      <c r="L13">
        <v>24.03</v>
      </c>
      <c r="M13">
        <v>91.34</v>
      </c>
      <c r="N13">
        <v>72.88</v>
      </c>
      <c r="O13">
        <v>1.2</v>
      </c>
      <c r="P13">
        <v>1</v>
      </c>
      <c r="Q13">
        <v>3.48</v>
      </c>
      <c r="R13">
        <v>5.23</v>
      </c>
      <c r="S13">
        <v>54.3</v>
      </c>
      <c r="T13">
        <v>107.62</v>
      </c>
      <c r="U13">
        <v>262.3</v>
      </c>
      <c r="V13">
        <v>0.27200000000000002</v>
      </c>
      <c r="W13">
        <v>144.33000000000001</v>
      </c>
      <c r="X13">
        <f t="shared" si="2"/>
        <v>0.6199547404330058</v>
      </c>
    </row>
    <row r="14" spans="1:24">
      <c r="A14" t="s">
        <v>59</v>
      </c>
      <c r="B14" t="s">
        <v>6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360.53</v>
      </c>
      <c r="D14">
        <f t="shared" si="0"/>
        <v>1.4325397083026388</v>
      </c>
      <c r="E14">
        <f t="shared" si="1"/>
        <v>-0.19611225230403001</v>
      </c>
      <c r="F14">
        <v>533</v>
      </c>
      <c r="G14">
        <v>604.14</v>
      </c>
      <c r="H14">
        <v>132.02000000000001</v>
      </c>
      <c r="I14">
        <v>65.92</v>
      </c>
      <c r="J14">
        <v>26.14</v>
      </c>
      <c r="K14">
        <v>1.1000000000000001</v>
      </c>
      <c r="L14">
        <v>39.4</v>
      </c>
      <c r="M14">
        <v>103.88</v>
      </c>
      <c r="N14">
        <v>86.68</v>
      </c>
      <c r="O14">
        <v>2.39</v>
      </c>
      <c r="P14">
        <v>2.1</v>
      </c>
      <c r="Q14">
        <v>8.2200000000000006</v>
      </c>
      <c r="R14">
        <v>4.5</v>
      </c>
      <c r="S14">
        <v>69.959999999999994</v>
      </c>
      <c r="T14">
        <v>187.6</v>
      </c>
      <c r="U14">
        <v>274.7</v>
      </c>
      <c r="V14">
        <v>0.249</v>
      </c>
      <c r="W14">
        <v>146.5</v>
      </c>
      <c r="X14">
        <f t="shared" si="2"/>
        <v>0.59676565034594631</v>
      </c>
    </row>
    <row r="15" spans="1:24">
      <c r="A15" t="s">
        <v>58</v>
      </c>
      <c r="B15" t="s">
        <v>6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356.58000000000004</v>
      </c>
      <c r="D15">
        <f t="shared" si="0"/>
        <v>1.3657802480879699</v>
      </c>
      <c r="E15">
        <f t="shared" si="1"/>
        <v>-0.26287171251869879</v>
      </c>
      <c r="F15">
        <v>513.29999999999995</v>
      </c>
      <c r="G15">
        <v>597.86</v>
      </c>
      <c r="H15">
        <v>123.35</v>
      </c>
      <c r="I15">
        <v>73.040000000000006</v>
      </c>
      <c r="J15">
        <v>28.06</v>
      </c>
      <c r="K15">
        <v>1.1299999999999999</v>
      </c>
      <c r="L15">
        <v>21.23</v>
      </c>
      <c r="M15">
        <v>80.13</v>
      </c>
      <c r="N15">
        <v>71.02</v>
      </c>
      <c r="O15">
        <v>6.38</v>
      </c>
      <c r="P15">
        <v>2.34</v>
      </c>
      <c r="Q15">
        <v>3.47</v>
      </c>
      <c r="R15">
        <v>3.83</v>
      </c>
      <c r="S15">
        <v>97.17</v>
      </c>
      <c r="T15">
        <v>116.72</v>
      </c>
      <c r="U15">
        <v>219.5</v>
      </c>
      <c r="V15">
        <v>0.24099999999999999</v>
      </c>
      <c r="W15">
        <v>146.83000000000001</v>
      </c>
      <c r="X15">
        <f t="shared" si="2"/>
        <v>0.59642725721740886</v>
      </c>
    </row>
    <row r="16" spans="1:24">
      <c r="A16" t="s">
        <v>64</v>
      </c>
      <c r="B16" t="s">
        <v>6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346.85999999999996</v>
      </c>
      <c r="D16">
        <f t="shared" si="0"/>
        <v>1.2015012725723757</v>
      </c>
      <c r="E16">
        <f t="shared" si="1"/>
        <v>-0.42715068803429307</v>
      </c>
      <c r="F16">
        <v>489.1</v>
      </c>
      <c r="G16">
        <v>523.29</v>
      </c>
      <c r="H16">
        <v>138.79</v>
      </c>
      <c r="I16">
        <v>96.64</v>
      </c>
      <c r="J16">
        <v>24.81</v>
      </c>
      <c r="K16">
        <v>1.18</v>
      </c>
      <c r="L16">
        <v>16.93</v>
      </c>
      <c r="M16">
        <v>75.900000000000006</v>
      </c>
      <c r="N16">
        <v>58.9</v>
      </c>
      <c r="O16">
        <v>1.17</v>
      </c>
      <c r="P16">
        <v>1</v>
      </c>
      <c r="Q16">
        <v>4.42</v>
      </c>
      <c r="R16">
        <v>5.03</v>
      </c>
      <c r="S16">
        <v>44.96</v>
      </c>
      <c r="T16">
        <v>55.01</v>
      </c>
      <c r="U16">
        <v>221.2</v>
      </c>
      <c r="V16">
        <v>0.28399999999999997</v>
      </c>
      <c r="W16">
        <v>124.83</v>
      </c>
      <c r="X16">
        <f t="shared" si="2"/>
        <v>0.66284469414664904</v>
      </c>
    </row>
    <row r="17" spans="1:24">
      <c r="A17" t="s">
        <v>107</v>
      </c>
      <c r="B17" t="s">
        <v>6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305.71999999999997</v>
      </c>
      <c r="D17">
        <f t="shared" si="0"/>
        <v>0.50618881858971232</v>
      </c>
      <c r="E17">
        <f t="shared" si="1"/>
        <v>-1.1224631420169564</v>
      </c>
      <c r="F17">
        <v>473</v>
      </c>
      <c r="G17">
        <v>536.29</v>
      </c>
      <c r="H17">
        <v>115.45</v>
      </c>
      <c r="I17">
        <v>62.72</v>
      </c>
      <c r="J17">
        <v>26.69</v>
      </c>
      <c r="K17">
        <v>0.83</v>
      </c>
      <c r="L17">
        <v>25.88</v>
      </c>
      <c r="M17">
        <v>76.37</v>
      </c>
      <c r="N17">
        <v>67.459999999999994</v>
      </c>
      <c r="O17">
        <v>1.42</v>
      </c>
      <c r="P17">
        <v>1.61</v>
      </c>
      <c r="Q17">
        <v>9.4499999999999993</v>
      </c>
      <c r="R17">
        <v>3.37</v>
      </c>
      <c r="S17">
        <v>64.819999999999993</v>
      </c>
      <c r="T17">
        <v>134.30000000000001</v>
      </c>
      <c r="U17">
        <v>211.4</v>
      </c>
      <c r="V17">
        <v>0.24299999999999999</v>
      </c>
      <c r="W17">
        <v>135.66999999999999</v>
      </c>
      <c r="X17">
        <f t="shared" si="2"/>
        <v>0.57006470379831808</v>
      </c>
    </row>
    <row r="18" spans="1:24">
      <c r="A18" t="s">
        <v>128</v>
      </c>
      <c r="B18" t="s">
        <v>6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289.70999999999992</v>
      </c>
      <c r="D18">
        <f t="shared" si="0"/>
        <v>0.23560174060569494</v>
      </c>
      <c r="E18">
        <f t="shared" si="1"/>
        <v>-1.3930502200009738</v>
      </c>
      <c r="F18">
        <v>406.6</v>
      </c>
      <c r="G18">
        <v>448.86</v>
      </c>
      <c r="H18">
        <v>96.57</v>
      </c>
      <c r="I18">
        <v>53.99</v>
      </c>
      <c r="J18">
        <v>18.010000000000002</v>
      </c>
      <c r="K18">
        <v>0.75</v>
      </c>
      <c r="L18">
        <v>24.91</v>
      </c>
      <c r="M18">
        <v>71.78</v>
      </c>
      <c r="N18">
        <v>57.15</v>
      </c>
      <c r="O18">
        <v>1.79</v>
      </c>
      <c r="P18">
        <v>1.04</v>
      </c>
      <c r="Q18">
        <v>5.15</v>
      </c>
      <c r="R18">
        <v>3.63</v>
      </c>
      <c r="S18">
        <v>57.13</v>
      </c>
      <c r="T18">
        <v>94.15</v>
      </c>
      <c r="U18">
        <v>213.2</v>
      </c>
      <c r="V18">
        <v>0.23699999999999999</v>
      </c>
      <c r="W18">
        <v>109.5</v>
      </c>
      <c r="X18">
        <f t="shared" si="2"/>
        <v>0.64543510225905609</v>
      </c>
    </row>
    <row r="19" spans="1:24">
      <c r="A19" t="s">
        <v>122</v>
      </c>
      <c r="B19" t="s">
        <v>6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289.13</v>
      </c>
      <c r="D19">
        <f t="shared" si="0"/>
        <v>0.22579908568809914</v>
      </c>
      <c r="E19">
        <f t="shared" si="1"/>
        <v>-1.4028528749185696</v>
      </c>
      <c r="F19">
        <v>451.2</v>
      </c>
      <c r="G19">
        <v>493.86</v>
      </c>
      <c r="H19">
        <v>123.27</v>
      </c>
      <c r="I19">
        <v>80.989999999999995</v>
      </c>
      <c r="J19">
        <v>25.18</v>
      </c>
      <c r="K19">
        <v>1.08</v>
      </c>
      <c r="L19">
        <v>16.23</v>
      </c>
      <c r="M19">
        <v>67.92</v>
      </c>
      <c r="N19">
        <v>59.96</v>
      </c>
      <c r="O19">
        <v>1.33</v>
      </c>
      <c r="P19">
        <v>0.8</v>
      </c>
      <c r="Q19">
        <v>1.68</v>
      </c>
      <c r="R19">
        <v>3</v>
      </c>
      <c r="S19">
        <v>51.43</v>
      </c>
      <c r="T19">
        <v>91.9</v>
      </c>
      <c r="U19">
        <v>203.9</v>
      </c>
      <c r="V19">
        <v>0.27200000000000002</v>
      </c>
      <c r="W19">
        <v>126.5</v>
      </c>
      <c r="X19">
        <f t="shared" si="2"/>
        <v>0.58544931762037822</v>
      </c>
    </row>
    <row r="20" spans="1:24">
      <c r="A20" t="s">
        <v>129</v>
      </c>
      <c r="B20" t="s">
        <v>6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285.36</v>
      </c>
      <c r="D20">
        <f t="shared" si="0"/>
        <v>0.16208182872371824</v>
      </c>
      <c r="E20">
        <f t="shared" si="1"/>
        <v>-1.4665701318829505</v>
      </c>
      <c r="F20">
        <v>512.9</v>
      </c>
      <c r="G20">
        <v>568.57000000000005</v>
      </c>
      <c r="H20">
        <v>139.91</v>
      </c>
      <c r="I20">
        <v>100.51</v>
      </c>
      <c r="J20">
        <v>28.98</v>
      </c>
      <c r="K20">
        <v>1.77</v>
      </c>
      <c r="L20">
        <v>9.1</v>
      </c>
      <c r="M20">
        <v>59.53</v>
      </c>
      <c r="N20">
        <v>63.05</v>
      </c>
      <c r="O20">
        <v>2.2400000000000002</v>
      </c>
      <c r="P20">
        <v>1.04</v>
      </c>
      <c r="Q20">
        <v>1.53</v>
      </c>
      <c r="R20">
        <v>3.43</v>
      </c>
      <c r="S20">
        <v>62.6</v>
      </c>
      <c r="T20">
        <v>102.73</v>
      </c>
      <c r="U20">
        <v>198.3</v>
      </c>
      <c r="V20">
        <v>0.27400000000000002</v>
      </c>
      <c r="W20">
        <v>135.33000000000001</v>
      </c>
      <c r="X20">
        <f t="shared" si="2"/>
        <v>0.50189070826811122</v>
      </c>
    </row>
    <row r="21" spans="1:24">
      <c r="A21" t="s">
        <v>146</v>
      </c>
      <c r="B21" t="s">
        <v>6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275.77</v>
      </c>
      <c r="D21">
        <f t="shared" si="0"/>
        <v>0</v>
      </c>
      <c r="E21">
        <f t="shared" si="1"/>
        <v>-1.6286519606066687</v>
      </c>
      <c r="F21">
        <v>471.1</v>
      </c>
      <c r="G21">
        <v>512.42999999999995</v>
      </c>
      <c r="H21">
        <v>128.01</v>
      </c>
      <c r="I21">
        <v>78.16</v>
      </c>
      <c r="J21">
        <v>28.53</v>
      </c>
      <c r="K21">
        <v>3.31</v>
      </c>
      <c r="L21">
        <v>18.13</v>
      </c>
      <c r="M21">
        <v>66.760000000000005</v>
      </c>
      <c r="N21">
        <v>67.5</v>
      </c>
      <c r="O21">
        <v>7.1</v>
      </c>
      <c r="P21">
        <v>2.69</v>
      </c>
      <c r="Q21">
        <v>4.83</v>
      </c>
      <c r="R21">
        <v>3.37</v>
      </c>
      <c r="S21">
        <v>50.14</v>
      </c>
      <c r="T21">
        <v>135.54</v>
      </c>
      <c r="U21">
        <v>214.5</v>
      </c>
      <c r="V21">
        <v>0.27</v>
      </c>
      <c r="W21">
        <v>126.33</v>
      </c>
      <c r="X21">
        <f t="shared" si="2"/>
        <v>0.53816130983744126</v>
      </c>
    </row>
    <row r="22" spans="1:24">
      <c r="A22" t="s">
        <v>148</v>
      </c>
      <c r="B22" t="s">
        <v>6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274.02999999999997</v>
      </c>
      <c r="D22">
        <f t="shared" si="0"/>
        <v>-2.9407964752791393E-2</v>
      </c>
      <c r="E22">
        <f t="shared" si="1"/>
        <v>-1.6580599253594601</v>
      </c>
      <c r="F22">
        <v>490.9</v>
      </c>
      <c r="G22">
        <v>529.71</v>
      </c>
      <c r="H22">
        <v>129.46</v>
      </c>
      <c r="I22">
        <v>90.18</v>
      </c>
      <c r="J22">
        <v>24.49</v>
      </c>
      <c r="K22">
        <v>1.06</v>
      </c>
      <c r="L22">
        <v>13.16</v>
      </c>
      <c r="M22">
        <v>63.64</v>
      </c>
      <c r="N22">
        <v>54.88</v>
      </c>
      <c r="O22">
        <v>1.1299999999999999</v>
      </c>
      <c r="P22">
        <v>0.3</v>
      </c>
      <c r="Q22">
        <v>4.33</v>
      </c>
      <c r="R22">
        <v>3.87</v>
      </c>
      <c r="S22">
        <v>46.85</v>
      </c>
      <c r="T22">
        <v>91.48</v>
      </c>
      <c r="U22">
        <v>123.4</v>
      </c>
      <c r="V22">
        <v>0.26400000000000001</v>
      </c>
      <c r="W22">
        <v>139</v>
      </c>
      <c r="X22">
        <f t="shared" si="2"/>
        <v>0.51732079817258492</v>
      </c>
    </row>
    <row r="23" spans="1:24">
      <c r="A23" t="s">
        <v>150</v>
      </c>
      <c r="B23" t="s">
        <v>6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270.07999999999993</v>
      </c>
      <c r="D23">
        <f t="shared" si="0"/>
        <v>-9.6167424967462001E-2</v>
      </c>
      <c r="E23">
        <f t="shared" si="1"/>
        <v>-1.7248193855741307</v>
      </c>
      <c r="F23">
        <v>450.5</v>
      </c>
      <c r="G23">
        <v>492.14</v>
      </c>
      <c r="H23">
        <v>117.97</v>
      </c>
      <c r="I23">
        <v>75.22</v>
      </c>
      <c r="J23">
        <v>21.86</v>
      </c>
      <c r="K23">
        <v>0.95</v>
      </c>
      <c r="L23">
        <v>20.95</v>
      </c>
      <c r="M23">
        <v>73.13</v>
      </c>
      <c r="N23">
        <v>54.24</v>
      </c>
      <c r="O23">
        <v>1.53</v>
      </c>
      <c r="P23">
        <v>1</v>
      </c>
      <c r="Q23">
        <v>2.7</v>
      </c>
      <c r="R23">
        <v>2.4</v>
      </c>
      <c r="S23">
        <v>40.08</v>
      </c>
      <c r="T23">
        <v>106.19</v>
      </c>
      <c r="U23">
        <v>210</v>
      </c>
      <c r="V23">
        <v>0.26100000000000001</v>
      </c>
      <c r="W23">
        <v>131.5</v>
      </c>
      <c r="X23">
        <f t="shared" si="2"/>
        <v>0.54878693054821781</v>
      </c>
    </row>
    <row r="24" spans="1:24">
      <c r="A24" t="s">
        <v>161</v>
      </c>
      <c r="B24" t="s">
        <v>6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265.07000000000005</v>
      </c>
      <c r="D24">
        <f t="shared" si="0"/>
        <v>-0.18084208210049701</v>
      </c>
      <c r="E24">
        <f t="shared" si="1"/>
        <v>-1.8094940427071657</v>
      </c>
      <c r="F24">
        <v>445.83</v>
      </c>
      <c r="G24">
        <v>507.5</v>
      </c>
      <c r="H24">
        <v>116</v>
      </c>
      <c r="I24">
        <v>69.849999999999994</v>
      </c>
      <c r="J24">
        <v>20.079999999999998</v>
      </c>
      <c r="K24">
        <v>1.3</v>
      </c>
      <c r="L24">
        <v>24.75</v>
      </c>
      <c r="M24">
        <v>73.069999999999993</v>
      </c>
      <c r="N24">
        <v>67.47</v>
      </c>
      <c r="O24">
        <v>5.57</v>
      </c>
      <c r="P24">
        <v>2.38</v>
      </c>
      <c r="Q24">
        <v>6</v>
      </c>
      <c r="R24">
        <v>3.2</v>
      </c>
      <c r="S24">
        <v>43.85</v>
      </c>
      <c r="T24">
        <v>141.41999999999999</v>
      </c>
      <c r="U24">
        <v>182.7</v>
      </c>
      <c r="V24">
        <v>0.26800000000000002</v>
      </c>
      <c r="W24">
        <v>130.66999999999999</v>
      </c>
      <c r="X24">
        <f t="shared" si="2"/>
        <v>0.52230541871921188</v>
      </c>
    </row>
    <row r="25" spans="1:24">
      <c r="A25" t="s">
        <v>168</v>
      </c>
      <c r="B25" t="s">
        <v>6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256.72000000000008</v>
      </c>
      <c r="D25">
        <f t="shared" si="0"/>
        <v>-0.32196651065555826</v>
      </c>
      <c r="E25">
        <f t="shared" si="1"/>
        <v>-1.950618471262227</v>
      </c>
      <c r="F25">
        <v>417</v>
      </c>
      <c r="G25">
        <v>434.67</v>
      </c>
      <c r="H25">
        <v>107.81</v>
      </c>
      <c r="I25">
        <v>63.36</v>
      </c>
      <c r="J25">
        <v>24.82</v>
      </c>
      <c r="K25">
        <v>1.1399999999999999</v>
      </c>
      <c r="L25">
        <v>16.62</v>
      </c>
      <c r="M25">
        <v>71.72</v>
      </c>
      <c r="N25">
        <v>53.54</v>
      </c>
      <c r="O25">
        <v>1.99</v>
      </c>
      <c r="P25">
        <v>1.05</v>
      </c>
      <c r="Q25">
        <v>1.92</v>
      </c>
      <c r="R25">
        <v>4.57</v>
      </c>
      <c r="S25">
        <v>39.409999999999997</v>
      </c>
      <c r="T25">
        <v>93.71</v>
      </c>
      <c r="U25">
        <v>201.1</v>
      </c>
      <c r="V25">
        <v>0.26</v>
      </c>
      <c r="W25">
        <v>102.8</v>
      </c>
      <c r="X25">
        <f t="shared" si="2"/>
        <v>0.59060896772264038</v>
      </c>
    </row>
    <row r="26" spans="1:24">
      <c r="A26" t="s">
        <v>177</v>
      </c>
      <c r="B26" t="s">
        <v>6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253.79000000000002</v>
      </c>
      <c r="D26">
        <f t="shared" si="0"/>
        <v>-0.37148681911859316</v>
      </c>
      <c r="E26">
        <f t="shared" si="1"/>
        <v>-2.0001387797252619</v>
      </c>
      <c r="F26">
        <v>442.4</v>
      </c>
      <c r="G26">
        <v>464</v>
      </c>
      <c r="H26">
        <v>114.21</v>
      </c>
      <c r="I26">
        <v>71.38</v>
      </c>
      <c r="J26">
        <v>23.89</v>
      </c>
      <c r="K26">
        <v>0.99</v>
      </c>
      <c r="L26">
        <v>19.190000000000001</v>
      </c>
      <c r="M26">
        <v>69.81</v>
      </c>
      <c r="N26">
        <v>53.36</v>
      </c>
      <c r="O26">
        <v>1.1399999999999999</v>
      </c>
      <c r="P26">
        <v>0.9</v>
      </c>
      <c r="Q26">
        <v>4.55</v>
      </c>
      <c r="R26">
        <v>4.2699999999999996</v>
      </c>
      <c r="S26">
        <v>33.89</v>
      </c>
      <c r="T26">
        <v>106.95</v>
      </c>
      <c r="U26">
        <v>193.5</v>
      </c>
      <c r="V26">
        <v>0.25800000000000001</v>
      </c>
      <c r="W26">
        <v>122</v>
      </c>
      <c r="X26">
        <f t="shared" si="2"/>
        <v>0.54696120689655181</v>
      </c>
    </row>
    <row r="27" spans="1:24">
      <c r="A27" t="s">
        <v>522</v>
      </c>
      <c r="B27" t="s">
        <v>6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248</v>
      </c>
      <c r="D27">
        <f t="shared" si="0"/>
        <v>-0.46934435700288168</v>
      </c>
      <c r="E27">
        <f t="shared" si="1"/>
        <v>-2.0979963176095504</v>
      </c>
      <c r="F27">
        <v>553</v>
      </c>
      <c r="G27">
        <v>624</v>
      </c>
      <c r="H27">
        <v>121</v>
      </c>
      <c r="I27">
        <v>0</v>
      </c>
      <c r="J27">
        <v>27</v>
      </c>
      <c r="K27">
        <v>2</v>
      </c>
      <c r="L27">
        <v>24</v>
      </c>
      <c r="M27">
        <v>86</v>
      </c>
      <c r="N27">
        <v>78</v>
      </c>
      <c r="O27">
        <v>2</v>
      </c>
      <c r="P27">
        <v>1</v>
      </c>
      <c r="Q27">
        <v>4</v>
      </c>
      <c r="R27">
        <v>0</v>
      </c>
      <c r="S27">
        <v>79</v>
      </c>
      <c r="T27">
        <v>156</v>
      </c>
      <c r="U27">
        <v>0</v>
      </c>
      <c r="V27">
        <v>0</v>
      </c>
      <c r="W27">
        <v>0</v>
      </c>
      <c r="X27">
        <f t="shared" si="2"/>
        <v>0.39743589743589741</v>
      </c>
    </row>
    <row r="28" spans="1:24">
      <c r="A28" t="s">
        <v>185</v>
      </c>
      <c r="B28" t="s">
        <v>6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243.5</v>
      </c>
      <c r="D28">
        <f t="shared" si="0"/>
        <v>-0.54539943826010062</v>
      </c>
      <c r="E28">
        <f t="shared" si="1"/>
        <v>-2.1740513988667693</v>
      </c>
      <c r="F28">
        <v>418</v>
      </c>
      <c r="G28">
        <v>483</v>
      </c>
      <c r="H28">
        <v>95.5</v>
      </c>
      <c r="I28">
        <v>48.5</v>
      </c>
      <c r="J28">
        <v>19.5</v>
      </c>
      <c r="K28">
        <v>1</v>
      </c>
      <c r="L28">
        <v>26.5</v>
      </c>
      <c r="M28">
        <v>74</v>
      </c>
      <c r="N28">
        <v>61.5</v>
      </c>
      <c r="O28">
        <v>2</v>
      </c>
      <c r="P28">
        <v>1</v>
      </c>
      <c r="Q28">
        <v>4.5</v>
      </c>
      <c r="R28">
        <v>0</v>
      </c>
      <c r="S28">
        <v>56</v>
      </c>
      <c r="T28">
        <v>150</v>
      </c>
      <c r="U28">
        <v>0</v>
      </c>
      <c r="V28">
        <v>0.22800000000000001</v>
      </c>
      <c r="W28">
        <v>121.5</v>
      </c>
      <c r="X28">
        <f t="shared" si="2"/>
        <v>0.50414078674948237</v>
      </c>
    </row>
    <row r="29" spans="1:24">
      <c r="A29" t="s">
        <v>194</v>
      </c>
      <c r="B29" t="s">
        <v>6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235.29999999999998</v>
      </c>
      <c r="D29">
        <f t="shared" si="0"/>
        <v>-0.68398869743992186</v>
      </c>
      <c r="E29">
        <f t="shared" si="1"/>
        <v>-2.3126406580465906</v>
      </c>
      <c r="F29">
        <v>357.2</v>
      </c>
      <c r="G29">
        <v>404.2</v>
      </c>
      <c r="H29">
        <v>92</v>
      </c>
      <c r="I29">
        <v>51</v>
      </c>
      <c r="J29">
        <v>21</v>
      </c>
      <c r="K29">
        <v>1.25</v>
      </c>
      <c r="L29">
        <v>19</v>
      </c>
      <c r="M29">
        <v>60.6</v>
      </c>
      <c r="N29">
        <v>53.4</v>
      </c>
      <c r="O29">
        <v>1</v>
      </c>
      <c r="P29">
        <v>1</v>
      </c>
      <c r="Q29">
        <v>3.75</v>
      </c>
      <c r="R29">
        <v>1.5</v>
      </c>
      <c r="S29">
        <v>41.4</v>
      </c>
      <c r="T29">
        <v>96.6</v>
      </c>
      <c r="U29">
        <v>0</v>
      </c>
      <c r="V29">
        <v>0.25700000000000001</v>
      </c>
      <c r="W29">
        <v>88.5</v>
      </c>
      <c r="X29">
        <f t="shared" si="2"/>
        <v>0.58213755566551206</v>
      </c>
    </row>
    <row r="30" spans="1:24">
      <c r="A30" t="s">
        <v>199</v>
      </c>
      <c r="B30" t="s">
        <v>6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234.90999999999997</v>
      </c>
      <c r="D30">
        <f t="shared" si="0"/>
        <v>-0.69058013781554783</v>
      </c>
      <c r="E30">
        <f t="shared" si="1"/>
        <v>-2.3192320984222166</v>
      </c>
      <c r="F30">
        <v>446.1</v>
      </c>
      <c r="G30">
        <v>462.29</v>
      </c>
      <c r="H30">
        <v>115.32</v>
      </c>
      <c r="I30">
        <v>73.400000000000006</v>
      </c>
      <c r="J30">
        <v>21.82</v>
      </c>
      <c r="K30">
        <v>1.46</v>
      </c>
      <c r="L30">
        <v>17.98</v>
      </c>
      <c r="M30">
        <v>62.97</v>
      </c>
      <c r="N30">
        <v>49.54</v>
      </c>
      <c r="O30">
        <v>3.02</v>
      </c>
      <c r="P30">
        <v>1.56</v>
      </c>
      <c r="Q30">
        <v>5.95</v>
      </c>
      <c r="R30">
        <v>2.63</v>
      </c>
      <c r="S30">
        <v>21.9</v>
      </c>
      <c r="T30">
        <v>100.25</v>
      </c>
      <c r="U30">
        <v>209</v>
      </c>
      <c r="V30">
        <v>0.25700000000000001</v>
      </c>
      <c r="W30">
        <v>121.33</v>
      </c>
      <c r="X30">
        <f t="shared" si="2"/>
        <v>0.50814423846503265</v>
      </c>
    </row>
    <row r="31" spans="1:24">
      <c r="A31" t="s">
        <v>193</v>
      </c>
      <c r="B31" t="s">
        <v>6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234.25999999999993</v>
      </c>
      <c r="D31">
        <f t="shared" si="0"/>
        <v>-0.70156587177492447</v>
      </c>
      <c r="E31">
        <f t="shared" si="1"/>
        <v>-2.3302178323815932</v>
      </c>
      <c r="F31">
        <v>411.25</v>
      </c>
      <c r="G31">
        <v>444.67</v>
      </c>
      <c r="H31">
        <v>97.98</v>
      </c>
      <c r="I31">
        <v>54.89</v>
      </c>
      <c r="J31">
        <v>17.13</v>
      </c>
      <c r="K31">
        <v>1.1299999999999999</v>
      </c>
      <c r="L31">
        <v>23.84</v>
      </c>
      <c r="M31">
        <v>68.989999999999995</v>
      </c>
      <c r="N31">
        <v>53.16</v>
      </c>
      <c r="O31">
        <v>3.13</v>
      </c>
      <c r="P31">
        <v>1.0900000000000001</v>
      </c>
      <c r="Q31">
        <v>2.7</v>
      </c>
      <c r="R31">
        <v>2.7</v>
      </c>
      <c r="S31">
        <v>43.53</v>
      </c>
      <c r="T31">
        <v>124.06</v>
      </c>
      <c r="U31">
        <v>177.5</v>
      </c>
      <c r="V31">
        <v>0.23899999999999999</v>
      </c>
      <c r="W31">
        <v>132.4</v>
      </c>
      <c r="X31">
        <f t="shared" si="2"/>
        <v>0.52681764004767562</v>
      </c>
    </row>
    <row r="32" spans="1:24">
      <c r="A32" t="s">
        <v>197</v>
      </c>
      <c r="B32" t="s">
        <v>6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232.57999999999998</v>
      </c>
      <c r="D32">
        <f t="shared" si="0"/>
        <v>-0.7299597687776187</v>
      </c>
      <c r="E32">
        <f t="shared" si="1"/>
        <v>-2.3586117293842874</v>
      </c>
      <c r="F32">
        <v>386.56</v>
      </c>
      <c r="G32">
        <v>408.67</v>
      </c>
      <c r="H32">
        <v>105.08</v>
      </c>
      <c r="I32">
        <v>76.33</v>
      </c>
      <c r="J32">
        <v>20.78</v>
      </c>
      <c r="K32">
        <v>1.18</v>
      </c>
      <c r="L32">
        <v>7.86</v>
      </c>
      <c r="M32">
        <v>43.63</v>
      </c>
      <c r="N32">
        <v>48.76</v>
      </c>
      <c r="O32">
        <v>4.41</v>
      </c>
      <c r="P32">
        <v>2.6</v>
      </c>
      <c r="Q32">
        <v>2.38</v>
      </c>
      <c r="R32">
        <v>4.03</v>
      </c>
      <c r="S32">
        <v>38.44</v>
      </c>
      <c r="T32">
        <v>55.31</v>
      </c>
      <c r="U32">
        <v>147.80000000000001</v>
      </c>
      <c r="V32">
        <v>0.27</v>
      </c>
      <c r="W32">
        <v>106.2</v>
      </c>
      <c r="X32">
        <f t="shared" si="2"/>
        <v>0.56911444441725589</v>
      </c>
    </row>
    <row r="33" spans="1:24">
      <c r="A33" t="s">
        <v>200</v>
      </c>
      <c r="B33" t="s">
        <v>6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232.12</v>
      </c>
      <c r="D33">
        <f t="shared" si="0"/>
        <v>-0.73773428819502285</v>
      </c>
      <c r="E33">
        <f t="shared" si="1"/>
        <v>-2.3663862488016916</v>
      </c>
      <c r="F33">
        <v>404</v>
      </c>
      <c r="G33">
        <v>424.83</v>
      </c>
      <c r="H33">
        <v>97.74</v>
      </c>
      <c r="I33">
        <v>63.01</v>
      </c>
      <c r="J33">
        <v>17.8</v>
      </c>
      <c r="K33">
        <v>2.2000000000000002</v>
      </c>
      <c r="L33">
        <v>14.52</v>
      </c>
      <c r="M33">
        <v>51.28</v>
      </c>
      <c r="N33">
        <v>47.41</v>
      </c>
      <c r="O33">
        <v>5.63</v>
      </c>
      <c r="P33">
        <v>2.7</v>
      </c>
      <c r="Q33">
        <v>3.3</v>
      </c>
      <c r="R33">
        <v>2.1</v>
      </c>
      <c r="S33">
        <v>39.14</v>
      </c>
      <c r="T33">
        <v>75.23</v>
      </c>
      <c r="U33">
        <v>122.3</v>
      </c>
      <c r="V33">
        <v>0.24199999999999999</v>
      </c>
      <c r="W33">
        <v>120.6</v>
      </c>
      <c r="X33">
        <f t="shared" si="2"/>
        <v>0.54638325918602737</v>
      </c>
    </row>
    <row r="34" spans="1:24">
      <c r="A34" t="s">
        <v>523</v>
      </c>
      <c r="B34" t="s">
        <v>6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231</v>
      </c>
      <c r="D34">
        <f t="shared" ref="D34:D65" si="3">E34-$A$59</f>
        <v>-0.75666355286348641</v>
      </c>
      <c r="E34">
        <f t="shared" ref="E34:E52" si="4">(C34-$A$57)/$A$55</f>
        <v>-2.3853155134701551</v>
      </c>
      <c r="F34">
        <v>454</v>
      </c>
      <c r="G34">
        <v>489</v>
      </c>
      <c r="H34">
        <v>102</v>
      </c>
      <c r="I34">
        <v>0</v>
      </c>
      <c r="J34">
        <v>33</v>
      </c>
      <c r="K34">
        <v>4</v>
      </c>
      <c r="L34">
        <v>17</v>
      </c>
      <c r="M34">
        <v>65</v>
      </c>
      <c r="N34">
        <v>71</v>
      </c>
      <c r="O34">
        <v>7</v>
      </c>
      <c r="P34">
        <v>2</v>
      </c>
      <c r="Q34">
        <v>3</v>
      </c>
      <c r="R34">
        <v>0</v>
      </c>
      <c r="S34">
        <v>32</v>
      </c>
      <c r="T34">
        <v>91</v>
      </c>
      <c r="U34">
        <v>0</v>
      </c>
      <c r="V34">
        <v>0</v>
      </c>
      <c r="W34">
        <v>0</v>
      </c>
      <c r="X34">
        <f t="shared" si="2"/>
        <v>0.47239263803680981</v>
      </c>
    </row>
    <row r="35" spans="1:24">
      <c r="A35" t="s">
        <v>201</v>
      </c>
      <c r="B35" t="s">
        <v>6</v>
      </c>
      <c r="C35">
        <f>(H35*'Points System'!$B$17)+(I35*'Points System'!$B$4)+(J35*'Points System'!$B$5)+(K35*'Points System'!$B$6)+(L35*'Points System'!$B$7)+(M35*'Points System'!$B$3)+(N35*'Points System'!$B$2)+(O35*'Points System'!$B$11)+(P35*'Points System'!$B$12)+(Q35*'Points System'!$B$10)+(R35*'Points System'!$B$13)+(S35*'Points System'!$B$8)+(T35*'Points System'!$B$9)+(U35*'Points System'!$B$14)+(F35*'Points System'!$B$15)</f>
        <v>230.46999999999997</v>
      </c>
      <c r="D35">
        <f t="shared" si="3"/>
        <v>-0.7656211513226705</v>
      </c>
      <c r="E35">
        <f t="shared" si="4"/>
        <v>-2.3942731119293392</v>
      </c>
      <c r="F35">
        <v>432.56</v>
      </c>
      <c r="G35">
        <v>438.17</v>
      </c>
      <c r="H35">
        <v>120.52</v>
      </c>
      <c r="I35">
        <v>92.48</v>
      </c>
      <c r="J35">
        <v>19.87</v>
      </c>
      <c r="K35">
        <v>0.7</v>
      </c>
      <c r="L35">
        <v>7.52</v>
      </c>
      <c r="M35">
        <v>49.2</v>
      </c>
      <c r="N35">
        <v>40.590000000000003</v>
      </c>
      <c r="O35">
        <v>2.74</v>
      </c>
      <c r="P35">
        <v>1.95</v>
      </c>
      <c r="Q35">
        <v>1.78</v>
      </c>
      <c r="R35">
        <v>3.3</v>
      </c>
      <c r="S35">
        <v>30.04</v>
      </c>
      <c r="T35">
        <v>56.33</v>
      </c>
      <c r="U35">
        <v>135.5</v>
      </c>
      <c r="V35">
        <v>0.27800000000000002</v>
      </c>
      <c r="W35">
        <v>118</v>
      </c>
      <c r="X35">
        <f t="shared" si="2"/>
        <v>0.52598306593331345</v>
      </c>
    </row>
    <row r="36" spans="1:24">
      <c r="A36" t="s">
        <v>185</v>
      </c>
      <c r="B36" t="s">
        <v>6</v>
      </c>
      <c r="C36">
        <f>(H36*'Points System'!$B$17)+(I36*'Points System'!$B$4)+(J36*'Points System'!$B$5)+(K36*'Points System'!$B$6)+(L36*'Points System'!$B$7)+(M36*'Points System'!$B$3)+(N36*'Points System'!$B$2)+(O36*'Points System'!$B$11)+(P36*'Points System'!$B$12)+(Q36*'Points System'!$B$10)+(R36*'Points System'!$B$13)+(S36*'Points System'!$B$8)+(T36*'Points System'!$B$9)+(U36*'Points System'!$B$14)+(F36*'Points System'!$B$15)</f>
        <v>226.35000000000014</v>
      </c>
      <c r="D36">
        <f t="shared" si="3"/>
        <v>-0.83525380349594358</v>
      </c>
      <c r="E36">
        <f t="shared" si="4"/>
        <v>-2.4639057641026123</v>
      </c>
      <c r="F36">
        <v>425</v>
      </c>
      <c r="G36">
        <v>459.6</v>
      </c>
      <c r="H36">
        <v>92.84</v>
      </c>
      <c r="I36">
        <v>44.17</v>
      </c>
      <c r="J36">
        <v>18.88</v>
      </c>
      <c r="K36">
        <v>0.96</v>
      </c>
      <c r="L36">
        <v>27.46</v>
      </c>
      <c r="M36">
        <v>70.510000000000005</v>
      </c>
      <c r="N36">
        <v>56.28</v>
      </c>
      <c r="O36">
        <v>2.2400000000000002</v>
      </c>
      <c r="P36">
        <v>1.4</v>
      </c>
      <c r="Q36">
        <v>4.8499999999999996</v>
      </c>
      <c r="R36">
        <v>3.87</v>
      </c>
      <c r="S36">
        <v>55.85</v>
      </c>
      <c r="T36">
        <v>156.63</v>
      </c>
      <c r="U36">
        <v>194.4</v>
      </c>
      <c r="V36">
        <v>0.221</v>
      </c>
      <c r="W36">
        <v>128.75</v>
      </c>
      <c r="X36">
        <f t="shared" ref="X36:X51" si="5">C37/G37</f>
        <v>0.47123258306538035</v>
      </c>
    </row>
    <row r="37" spans="1:24">
      <c r="A37" t="s">
        <v>218</v>
      </c>
      <c r="B37" t="s">
        <v>6</v>
      </c>
      <c r="C37">
        <f>(H37*'Points System'!$B$17)+(I37*'Points System'!$B$4)+(J37*'Points System'!$B$5)+(K37*'Points System'!$B$6)+(L37*'Points System'!$B$7)+(M37*'Points System'!$B$3)+(N37*'Points System'!$B$2)+(O37*'Points System'!$B$11)+(P37*'Points System'!$B$12)+(Q37*'Points System'!$B$10)+(R37*'Points System'!$B$13)+(S37*'Points System'!$B$8)+(T37*'Points System'!$B$9)+(U37*'Points System'!$B$14)+(F37*'Points System'!$B$15)</f>
        <v>219.82999999999993</v>
      </c>
      <c r="D37">
        <f t="shared" si="3"/>
        <v>-0.94544916567307324</v>
      </c>
      <c r="E37">
        <f t="shared" si="4"/>
        <v>-2.574101126279742</v>
      </c>
      <c r="F37">
        <v>424.33</v>
      </c>
      <c r="G37">
        <v>466.5</v>
      </c>
      <c r="H37">
        <v>95.93</v>
      </c>
      <c r="I37">
        <v>59.79</v>
      </c>
      <c r="J37">
        <v>17.690000000000001</v>
      </c>
      <c r="K37">
        <v>0.97</v>
      </c>
      <c r="L37">
        <v>17.02</v>
      </c>
      <c r="M37">
        <v>57.79</v>
      </c>
      <c r="N37">
        <v>51.56</v>
      </c>
      <c r="O37">
        <v>1.43</v>
      </c>
      <c r="P37">
        <v>0.97</v>
      </c>
      <c r="Q37">
        <v>2.78</v>
      </c>
      <c r="R37">
        <v>3.67</v>
      </c>
      <c r="S37">
        <v>57.02</v>
      </c>
      <c r="T37">
        <v>115.94</v>
      </c>
      <c r="U37">
        <v>189.6</v>
      </c>
      <c r="V37">
        <v>0.22600000000000001</v>
      </c>
      <c r="W37">
        <v>124.6</v>
      </c>
      <c r="X37">
        <f t="shared" si="5"/>
        <v>0.54494907372305201</v>
      </c>
    </row>
    <row r="38" spans="1:24">
      <c r="A38" t="s">
        <v>222</v>
      </c>
      <c r="B38" t="s">
        <v>6</v>
      </c>
      <c r="C38">
        <f>(H38*'Points System'!$B$17)+(I38*'Points System'!$B$4)+(J38*'Points System'!$B$5)+(K38*'Points System'!$B$6)+(L38*'Points System'!$B$7)+(M38*'Points System'!$B$3)+(N38*'Points System'!$B$2)+(O38*'Points System'!$B$11)+(P38*'Points System'!$B$12)+(Q38*'Points System'!$B$10)+(R38*'Points System'!$B$13)+(S38*'Points System'!$B$8)+(T38*'Points System'!$B$9)+(U38*'Points System'!$B$14)+(F38*'Points System'!$B$15)</f>
        <v>215.62</v>
      </c>
      <c r="D38">
        <f t="shared" si="3"/>
        <v>-1.0166029194714923</v>
      </c>
      <c r="E38">
        <f t="shared" si="4"/>
        <v>-2.645254880078161</v>
      </c>
      <c r="F38">
        <v>353.67</v>
      </c>
      <c r="G38">
        <v>395.67</v>
      </c>
      <c r="H38">
        <v>93.13</v>
      </c>
      <c r="I38">
        <v>44.2</v>
      </c>
      <c r="J38">
        <v>18.23</v>
      </c>
      <c r="K38">
        <v>1.47</v>
      </c>
      <c r="L38">
        <v>15.67</v>
      </c>
      <c r="M38">
        <v>59.83</v>
      </c>
      <c r="N38">
        <v>51.07</v>
      </c>
      <c r="O38">
        <v>1.07</v>
      </c>
      <c r="P38">
        <v>0.9</v>
      </c>
      <c r="Q38">
        <v>2.8</v>
      </c>
      <c r="R38">
        <v>2.6</v>
      </c>
      <c r="S38">
        <v>38.630000000000003</v>
      </c>
      <c r="T38">
        <v>84.63</v>
      </c>
      <c r="U38">
        <v>128.80000000000001</v>
      </c>
      <c r="V38">
        <v>0.25800000000000001</v>
      </c>
      <c r="W38">
        <v>87</v>
      </c>
      <c r="X38">
        <f t="shared" si="5"/>
        <v>0.58538775510204077</v>
      </c>
    </row>
    <row r="39" spans="1:24">
      <c r="A39" t="s">
        <v>223</v>
      </c>
      <c r="B39" t="s">
        <v>6</v>
      </c>
      <c r="C39">
        <f>(H39*'Points System'!$B$17)+(I39*'Points System'!$B$4)+(J39*'Points System'!$B$5)+(K39*'Points System'!$B$6)+(L39*'Points System'!$B$7)+(M39*'Points System'!$B$3)+(N39*'Points System'!$B$2)+(O39*'Points System'!$B$11)+(P39*'Points System'!$B$12)+(Q39*'Points System'!$B$10)+(R39*'Points System'!$B$13)+(S39*'Points System'!$B$8)+(T39*'Points System'!$B$9)+(U39*'Points System'!$B$14)+(F39*'Points System'!$B$15)</f>
        <v>215.13</v>
      </c>
      <c r="D39">
        <f t="shared" si="3"/>
        <v>-1.0248844727639452</v>
      </c>
      <c r="E39">
        <f t="shared" si="4"/>
        <v>-2.653536433370614</v>
      </c>
      <c r="F39">
        <v>352.5</v>
      </c>
      <c r="G39">
        <v>367.5</v>
      </c>
      <c r="H39">
        <v>100</v>
      </c>
      <c r="I39">
        <v>64.7</v>
      </c>
      <c r="J39">
        <v>19.64</v>
      </c>
      <c r="K39">
        <v>2.09</v>
      </c>
      <c r="L39">
        <v>10.3</v>
      </c>
      <c r="M39">
        <v>48.9</v>
      </c>
      <c r="N39">
        <v>40.840000000000003</v>
      </c>
      <c r="O39">
        <v>1.02</v>
      </c>
      <c r="P39">
        <v>0.96</v>
      </c>
      <c r="Q39">
        <v>3.36</v>
      </c>
      <c r="R39">
        <v>2.8</v>
      </c>
      <c r="S39">
        <v>27.83</v>
      </c>
      <c r="T39">
        <v>57.31</v>
      </c>
      <c r="U39">
        <v>127.4</v>
      </c>
      <c r="V39">
        <v>0.27900000000000003</v>
      </c>
      <c r="W39">
        <v>125</v>
      </c>
      <c r="X39">
        <f t="shared" si="5"/>
        <v>0.4888853350391813</v>
      </c>
    </row>
    <row r="40" spans="1:24">
      <c r="A40" t="s">
        <v>228</v>
      </c>
      <c r="B40" t="s">
        <v>6</v>
      </c>
      <c r="C40">
        <f>(H40*'Points System'!$B$17)+(I40*'Points System'!$B$4)+(J40*'Points System'!$B$5)+(K40*'Points System'!$B$6)+(L40*'Points System'!$B$7)+(M40*'Points System'!$B$3)+(N40*'Points System'!$B$2)+(O40*'Points System'!$B$11)+(P40*'Points System'!$B$12)+(Q40*'Points System'!$B$10)+(R40*'Points System'!$B$13)+(S40*'Points System'!$B$8)+(T40*'Points System'!$B$9)+(U40*'Points System'!$B$14)+(F40*'Points System'!$B$15)</f>
        <v>213.99000000000004</v>
      </c>
      <c r="D40">
        <f t="shared" si="3"/>
        <v>-1.044151760015773</v>
      </c>
      <c r="E40">
        <f t="shared" si="4"/>
        <v>-2.6728037206224418</v>
      </c>
      <c r="F40">
        <v>402.6</v>
      </c>
      <c r="G40">
        <v>437.71</v>
      </c>
      <c r="H40">
        <v>95.24</v>
      </c>
      <c r="I40">
        <v>54.36</v>
      </c>
      <c r="J40">
        <v>19.350000000000001</v>
      </c>
      <c r="K40">
        <v>1.9</v>
      </c>
      <c r="L40">
        <v>19.57</v>
      </c>
      <c r="M40">
        <v>60</v>
      </c>
      <c r="N40">
        <v>51.05</v>
      </c>
      <c r="O40">
        <v>1.4</v>
      </c>
      <c r="P40">
        <v>1.0900000000000001</v>
      </c>
      <c r="Q40">
        <v>5.38</v>
      </c>
      <c r="R40">
        <v>2.33</v>
      </c>
      <c r="S40">
        <v>45.24</v>
      </c>
      <c r="T40">
        <v>125.03</v>
      </c>
      <c r="U40">
        <v>110.8</v>
      </c>
      <c r="V40">
        <v>0.23799999999999999</v>
      </c>
      <c r="W40">
        <v>117.67</v>
      </c>
      <c r="X40">
        <f t="shared" si="5"/>
        <v>0.44699699063281484</v>
      </c>
    </row>
    <row r="41" spans="1:24">
      <c r="A41" t="s">
        <v>229</v>
      </c>
      <c r="B41" t="s">
        <v>6</v>
      </c>
      <c r="C41">
        <f>(H41*'Points System'!$B$17)+(I41*'Points System'!$B$4)+(J41*'Points System'!$B$5)+(K41*'Points System'!$B$6)+(L41*'Points System'!$B$7)+(M41*'Points System'!$B$3)+(N41*'Points System'!$B$2)+(O41*'Points System'!$B$11)+(P41*'Points System'!$B$12)+(Q41*'Points System'!$B$10)+(R41*'Points System'!$B$13)+(S41*'Points System'!$B$8)+(T41*'Points System'!$B$9)+(U41*'Points System'!$B$14)+(F41*'Points System'!$B$15)</f>
        <v>210.92000000000002</v>
      </c>
      <c r="D41">
        <f t="shared" si="3"/>
        <v>-1.0960382265623652</v>
      </c>
      <c r="E41">
        <f t="shared" si="4"/>
        <v>-2.7246901871690339</v>
      </c>
      <c r="F41">
        <v>452.5</v>
      </c>
      <c r="G41">
        <v>471.86</v>
      </c>
      <c r="H41">
        <v>103.27</v>
      </c>
      <c r="I41">
        <v>59.27</v>
      </c>
      <c r="J41">
        <v>22.04</v>
      </c>
      <c r="K41">
        <v>1.22</v>
      </c>
      <c r="L41">
        <v>20.170000000000002</v>
      </c>
      <c r="M41">
        <v>71.239999999999995</v>
      </c>
      <c r="N41">
        <v>52.6</v>
      </c>
      <c r="O41">
        <v>0.9</v>
      </c>
      <c r="P41">
        <v>0.4</v>
      </c>
      <c r="Q41">
        <v>4.4000000000000004</v>
      </c>
      <c r="R41">
        <v>3.53</v>
      </c>
      <c r="S41">
        <v>38.299999999999997</v>
      </c>
      <c r="T41">
        <v>143.81</v>
      </c>
      <c r="U41">
        <v>191.6</v>
      </c>
      <c r="V41">
        <v>0.22800000000000001</v>
      </c>
      <c r="W41">
        <v>100.83</v>
      </c>
      <c r="X41">
        <f t="shared" si="5"/>
        <v>0.48957525327315887</v>
      </c>
    </row>
    <row r="42" spans="1:24">
      <c r="A42" t="s">
        <v>238</v>
      </c>
      <c r="B42" t="s">
        <v>6</v>
      </c>
      <c r="C42">
        <f>(H42*'Points System'!$B$17)+(I42*'Points System'!$B$4)+(J42*'Points System'!$B$5)+(K42*'Points System'!$B$6)+(L42*'Points System'!$B$7)+(M42*'Points System'!$B$3)+(N42*'Points System'!$B$2)+(O42*'Points System'!$B$11)+(P42*'Points System'!$B$12)+(Q42*'Points System'!$B$10)+(R42*'Points System'!$B$13)+(S42*'Points System'!$B$8)+(T42*'Points System'!$B$9)+(U42*'Points System'!$B$14)+(F42*'Points System'!$B$15)</f>
        <v>208.27999999999997</v>
      </c>
      <c r="D42">
        <f t="shared" si="3"/>
        <v>-1.1406572075666011</v>
      </c>
      <c r="E42">
        <f t="shared" si="4"/>
        <v>-2.7693091681732698</v>
      </c>
      <c r="F42">
        <v>362.7</v>
      </c>
      <c r="G42">
        <v>425.43</v>
      </c>
      <c r="H42">
        <v>92.24</v>
      </c>
      <c r="I42">
        <v>57.47</v>
      </c>
      <c r="J42">
        <v>18.329999999999998</v>
      </c>
      <c r="K42">
        <v>1.95</v>
      </c>
      <c r="L42">
        <v>12.54</v>
      </c>
      <c r="M42">
        <v>52.39</v>
      </c>
      <c r="N42">
        <v>48.12</v>
      </c>
      <c r="O42">
        <v>4.76</v>
      </c>
      <c r="P42">
        <v>1.79</v>
      </c>
      <c r="Q42">
        <v>6.83</v>
      </c>
      <c r="R42">
        <v>2.23</v>
      </c>
      <c r="S42">
        <v>29.59</v>
      </c>
      <c r="T42">
        <v>81.760000000000005</v>
      </c>
      <c r="U42">
        <v>132.9</v>
      </c>
      <c r="V42">
        <v>0.254</v>
      </c>
      <c r="W42">
        <v>0</v>
      </c>
      <c r="X42">
        <f t="shared" si="5"/>
        <v>0.390715667311412</v>
      </c>
    </row>
    <row r="43" spans="1:24">
      <c r="A43" t="s">
        <v>524</v>
      </c>
      <c r="B43" t="s">
        <v>6</v>
      </c>
      <c r="C43">
        <f>(H43*'Points System'!$B$17)+(I43*'Points System'!$B$4)+(J43*'Points System'!$B$5)+(K43*'Points System'!$B$6)+(L43*'Points System'!$B$7)+(M43*'Points System'!$B$3)+(N43*'Points System'!$B$2)+(O43*'Points System'!$B$11)+(P43*'Points System'!$B$12)+(Q43*'Points System'!$B$10)+(R43*'Points System'!$B$13)+(S43*'Points System'!$B$8)+(T43*'Points System'!$B$9)+(U43*'Points System'!$B$14)+(F43*'Points System'!$B$15)</f>
        <v>202</v>
      </c>
      <c r="D43">
        <f t="shared" si="3"/>
        <v>-1.2467962987433416</v>
      </c>
      <c r="E43">
        <f t="shared" si="4"/>
        <v>-2.8754482593500104</v>
      </c>
      <c r="F43">
        <v>472</v>
      </c>
      <c r="G43">
        <v>517</v>
      </c>
      <c r="H43">
        <v>118</v>
      </c>
      <c r="I43">
        <v>0</v>
      </c>
      <c r="J43">
        <v>22</v>
      </c>
      <c r="K43">
        <v>2</v>
      </c>
      <c r="L43">
        <v>12</v>
      </c>
      <c r="M43">
        <v>69</v>
      </c>
      <c r="N43">
        <v>59</v>
      </c>
      <c r="O43">
        <v>3</v>
      </c>
      <c r="P43">
        <v>2</v>
      </c>
      <c r="Q43">
        <v>3</v>
      </c>
      <c r="R43">
        <v>0</v>
      </c>
      <c r="S43">
        <v>53</v>
      </c>
      <c r="T43">
        <v>81</v>
      </c>
      <c r="U43">
        <v>0</v>
      </c>
      <c r="V43">
        <v>0</v>
      </c>
      <c r="W43">
        <v>116.8</v>
      </c>
      <c r="X43">
        <f t="shared" si="5"/>
        <v>0.45888428316698687</v>
      </c>
    </row>
    <row r="44" spans="1:24">
      <c r="A44" t="s">
        <v>248</v>
      </c>
      <c r="B44" t="s">
        <v>6</v>
      </c>
      <c r="C44">
        <f>(H44*'Points System'!$B$17)+(I44*'Points System'!$B$4)+(J44*'Points System'!$B$5)+(K44*'Points System'!$B$6)+(L44*'Points System'!$B$7)+(M44*'Points System'!$B$3)+(N44*'Points System'!$B$2)+(O44*'Points System'!$B$11)+(P44*'Points System'!$B$12)+(Q44*'Points System'!$B$10)+(R44*'Points System'!$B$13)+(S44*'Points System'!$B$8)+(T44*'Points System'!$B$9)+(U44*'Points System'!$B$14)+(F44*'Points System'!$B$15)</f>
        <v>198.15999999999994</v>
      </c>
      <c r="D44">
        <f t="shared" si="3"/>
        <v>-1.3116966347495029</v>
      </c>
      <c r="E44">
        <f t="shared" si="4"/>
        <v>-2.9403485953561717</v>
      </c>
      <c r="F44">
        <v>388.67</v>
      </c>
      <c r="G44">
        <v>431.83</v>
      </c>
      <c r="H44">
        <v>89.39</v>
      </c>
      <c r="I44">
        <v>51.09</v>
      </c>
      <c r="J44">
        <v>19.43</v>
      </c>
      <c r="K44">
        <v>1.1000000000000001</v>
      </c>
      <c r="L44">
        <v>17.13</v>
      </c>
      <c r="M44">
        <v>53.94</v>
      </c>
      <c r="N44">
        <v>48.38</v>
      </c>
      <c r="O44">
        <v>2.64</v>
      </c>
      <c r="P44">
        <v>2.1</v>
      </c>
      <c r="Q44">
        <v>3.56</v>
      </c>
      <c r="R44">
        <v>2.4</v>
      </c>
      <c r="S44">
        <v>58.01</v>
      </c>
      <c r="T44">
        <v>128.04</v>
      </c>
      <c r="U44">
        <v>145.6</v>
      </c>
      <c r="V44">
        <v>0.22900000000000001</v>
      </c>
      <c r="W44">
        <v>117.2</v>
      </c>
      <c r="X44">
        <f t="shared" si="5"/>
        <v>0.46568831614278372</v>
      </c>
    </row>
    <row r="45" spans="1:24">
      <c r="A45" t="s">
        <v>525</v>
      </c>
      <c r="B45" t="s">
        <v>6</v>
      </c>
      <c r="C45">
        <f>(H45*'Points System'!$B$17)+(I45*'Points System'!$B$4)+(J45*'Points System'!$B$5)+(K45*'Points System'!$B$6)+(L45*'Points System'!$B$7)+(M45*'Points System'!$B$3)+(N45*'Points System'!$B$2)+(O45*'Points System'!$B$11)+(P45*'Points System'!$B$12)+(Q45*'Points System'!$B$10)+(R45*'Points System'!$B$13)+(S45*'Points System'!$B$8)+(T45*'Points System'!$B$9)+(U45*'Points System'!$B$14)+(F45*'Points System'!$B$15)</f>
        <v>190.08000000000004</v>
      </c>
      <c r="D45">
        <f t="shared" si="3"/>
        <v>-1.4482577584291298</v>
      </c>
      <c r="E45">
        <f t="shared" si="4"/>
        <v>-3.0769097190357986</v>
      </c>
      <c r="F45">
        <v>388.22</v>
      </c>
      <c r="G45">
        <v>408.17</v>
      </c>
      <c r="H45">
        <v>101.58</v>
      </c>
      <c r="I45">
        <v>63.35</v>
      </c>
      <c r="J45">
        <v>21.01</v>
      </c>
      <c r="K45">
        <v>3.17</v>
      </c>
      <c r="L45">
        <v>13.76</v>
      </c>
      <c r="M45">
        <v>54.4</v>
      </c>
      <c r="N45">
        <v>47.04</v>
      </c>
      <c r="O45">
        <v>1.94</v>
      </c>
      <c r="P45">
        <v>1.95</v>
      </c>
      <c r="Q45">
        <v>2.6</v>
      </c>
      <c r="R45">
        <v>2.5</v>
      </c>
      <c r="S45">
        <v>28.5</v>
      </c>
      <c r="T45">
        <v>112.37</v>
      </c>
      <c r="U45">
        <v>132.80000000000001</v>
      </c>
      <c r="V45">
        <v>0.26200000000000001</v>
      </c>
      <c r="W45">
        <v>92.6</v>
      </c>
      <c r="X45">
        <f t="shared" si="5"/>
        <v>0.48788881182308047</v>
      </c>
    </row>
    <row r="46" spans="1:24">
      <c r="A46" t="s">
        <v>526</v>
      </c>
      <c r="B46" t="s">
        <v>6</v>
      </c>
      <c r="C46">
        <f>(H46*'Points System'!$B$17)+(I46*'Points System'!$B$4)+(J46*'Points System'!$B$5)+(K46*'Points System'!$B$6)+(L46*'Points System'!$B$7)+(M46*'Points System'!$B$3)+(N46*'Points System'!$B$2)+(O46*'Points System'!$B$11)+(P46*'Points System'!$B$12)+(Q46*'Points System'!$B$10)+(R46*'Points System'!$B$13)+(S46*'Points System'!$B$8)+(T46*'Points System'!$B$9)+(U46*'Points System'!$B$14)+(F46*'Points System'!$B$15)</f>
        <v>182.88999999999996</v>
      </c>
      <c r="D46">
        <f t="shared" si="3"/>
        <v>-1.5697768771489986</v>
      </c>
      <c r="E46">
        <f t="shared" si="4"/>
        <v>-3.1984288377556673</v>
      </c>
      <c r="F46">
        <v>356.5</v>
      </c>
      <c r="G46">
        <v>374.86</v>
      </c>
      <c r="H46">
        <v>95.28</v>
      </c>
      <c r="I46">
        <v>60.18</v>
      </c>
      <c r="J46">
        <v>18.21</v>
      </c>
      <c r="K46">
        <v>0.96</v>
      </c>
      <c r="L46">
        <v>14.66</v>
      </c>
      <c r="M46">
        <v>54.58</v>
      </c>
      <c r="N46">
        <v>46.07</v>
      </c>
      <c r="O46">
        <v>1.52</v>
      </c>
      <c r="P46">
        <v>0.97</v>
      </c>
      <c r="Q46">
        <v>3.35</v>
      </c>
      <c r="R46">
        <v>1.33</v>
      </c>
      <c r="S46">
        <v>26.94</v>
      </c>
      <c r="T46">
        <v>106.72</v>
      </c>
      <c r="U46">
        <v>116.9</v>
      </c>
      <c r="V46">
        <v>0.26500000000000001</v>
      </c>
      <c r="W46">
        <v>100.83</v>
      </c>
      <c r="X46">
        <f t="shared" si="5"/>
        <v>0.45053744755852332</v>
      </c>
    </row>
    <row r="47" spans="1:24">
      <c r="A47" t="s">
        <v>527</v>
      </c>
      <c r="B47" t="s">
        <v>6</v>
      </c>
      <c r="C47">
        <f>(H47*'Points System'!$B$17)+(I47*'Points System'!$B$4)+(J47*'Points System'!$B$5)+(K47*'Points System'!$B$6)+(L47*'Points System'!$B$7)+(M47*'Points System'!$B$3)+(N47*'Points System'!$B$2)+(O47*'Points System'!$B$11)+(P47*'Points System'!$B$12)+(Q47*'Points System'!$B$10)+(R47*'Points System'!$B$13)+(S47*'Points System'!$B$8)+(T47*'Points System'!$B$9)+(U47*'Points System'!$B$14)+(F47*'Points System'!$B$15)</f>
        <v>181.48999999999995</v>
      </c>
      <c r="D47">
        <f t="shared" si="3"/>
        <v>-1.5934384579845779</v>
      </c>
      <c r="E47">
        <f t="shared" si="4"/>
        <v>-3.2220904185912467</v>
      </c>
      <c r="F47">
        <v>333.11</v>
      </c>
      <c r="G47">
        <v>402.83</v>
      </c>
      <c r="H47">
        <v>89.73</v>
      </c>
      <c r="I47">
        <v>54.69</v>
      </c>
      <c r="J47">
        <v>18.309999999999999</v>
      </c>
      <c r="K47">
        <v>1.57</v>
      </c>
      <c r="L47">
        <v>12.36</v>
      </c>
      <c r="M47">
        <v>49.86</v>
      </c>
      <c r="N47">
        <v>38.69</v>
      </c>
      <c r="O47">
        <v>1.88</v>
      </c>
      <c r="P47">
        <v>1.1100000000000001</v>
      </c>
      <c r="Q47">
        <v>2.08</v>
      </c>
      <c r="R47">
        <v>3.17</v>
      </c>
      <c r="S47">
        <v>21.37</v>
      </c>
      <c r="T47">
        <v>76.739999999999995</v>
      </c>
      <c r="U47">
        <v>209.2</v>
      </c>
      <c r="V47">
        <v>0.26900000000000002</v>
      </c>
      <c r="W47">
        <v>94.83</v>
      </c>
      <c r="X47">
        <f t="shared" si="5"/>
        <v>0.44472584856396885</v>
      </c>
    </row>
    <row r="48" spans="1:24">
      <c r="A48" t="s">
        <v>528</v>
      </c>
      <c r="B48" t="s">
        <v>6</v>
      </c>
      <c r="C48">
        <f>(H48*'Points System'!$B$17)+(I48*'Points System'!$B$4)+(J48*'Points System'!$B$5)+(K48*'Points System'!$B$6)+(L48*'Points System'!$B$7)+(M48*'Points System'!$B$3)+(N48*'Points System'!$B$2)+(O48*'Points System'!$B$11)+(P48*'Points System'!$B$12)+(Q48*'Points System'!$B$10)+(R48*'Points System'!$B$13)+(S48*'Points System'!$B$8)+(T48*'Points System'!$B$9)+(U48*'Points System'!$B$14)+(F48*'Points System'!$B$15)</f>
        <v>170.33000000000007</v>
      </c>
      <c r="D48">
        <f t="shared" si="3"/>
        <v>-1.7820550595024789</v>
      </c>
      <c r="E48">
        <f t="shared" si="4"/>
        <v>-3.4107070201091476</v>
      </c>
      <c r="F48">
        <v>335.1</v>
      </c>
      <c r="G48">
        <v>383</v>
      </c>
      <c r="H48">
        <v>70.56</v>
      </c>
      <c r="I48">
        <v>39.299999999999997</v>
      </c>
      <c r="J48">
        <v>15.36</v>
      </c>
      <c r="K48">
        <v>1</v>
      </c>
      <c r="L48">
        <v>15.2</v>
      </c>
      <c r="M48">
        <v>49.92</v>
      </c>
      <c r="N48">
        <v>46.41</v>
      </c>
      <c r="O48">
        <v>2.58</v>
      </c>
      <c r="P48">
        <v>1.76</v>
      </c>
      <c r="Q48">
        <v>1.27</v>
      </c>
      <c r="R48">
        <v>2</v>
      </c>
      <c r="S48">
        <v>51.94</v>
      </c>
      <c r="T48">
        <v>113.85</v>
      </c>
      <c r="U48">
        <v>151.30000000000001</v>
      </c>
      <c r="V48">
        <v>0.21199999999999999</v>
      </c>
      <c r="W48">
        <v>88.67</v>
      </c>
      <c r="X48">
        <f t="shared" si="5"/>
        <v>0.4830681818181819</v>
      </c>
    </row>
    <row r="49" spans="1:24">
      <c r="A49" t="s">
        <v>529</v>
      </c>
      <c r="B49" t="s">
        <v>6</v>
      </c>
      <c r="C49">
        <f>(H49*'Points System'!$B$17)+(I49*'Points System'!$B$4)+(J49*'Points System'!$B$5)+(K49*'Points System'!$B$6)+(L49*'Points System'!$B$7)+(M49*'Points System'!$B$3)+(N49*'Points System'!$B$2)+(O49*'Points System'!$B$11)+(P49*'Points System'!$B$12)+(Q49*'Points System'!$B$10)+(R49*'Points System'!$B$13)+(S49*'Points System'!$B$8)+(T49*'Points System'!$B$9)+(U49*'Points System'!$B$14)+(F49*'Points System'!$B$15)</f>
        <v>170.04000000000002</v>
      </c>
      <c r="D49">
        <f t="shared" si="3"/>
        <v>-1.7869563869612783</v>
      </c>
      <c r="E49">
        <f t="shared" si="4"/>
        <v>-3.4156083475679471</v>
      </c>
      <c r="F49">
        <v>302.60000000000002</v>
      </c>
      <c r="G49">
        <v>352</v>
      </c>
      <c r="H49">
        <v>78.150000000000006</v>
      </c>
      <c r="I49">
        <v>47.56</v>
      </c>
      <c r="J49">
        <v>14.75</v>
      </c>
      <c r="K49">
        <v>1.37</v>
      </c>
      <c r="L49">
        <v>12.78</v>
      </c>
      <c r="M49">
        <v>42.82</v>
      </c>
      <c r="N49">
        <v>38.29</v>
      </c>
      <c r="O49">
        <v>1.3</v>
      </c>
      <c r="P49">
        <v>1.26</v>
      </c>
      <c r="Q49">
        <v>2.72</v>
      </c>
      <c r="R49">
        <v>2.4</v>
      </c>
      <c r="S49">
        <v>26.59</v>
      </c>
      <c r="T49">
        <v>72.709999999999994</v>
      </c>
      <c r="U49">
        <v>109.7</v>
      </c>
      <c r="V49">
        <v>0.26200000000000001</v>
      </c>
      <c r="W49">
        <v>111.67</v>
      </c>
      <c r="X49">
        <f t="shared" si="5"/>
        <v>0.45819407008086255</v>
      </c>
    </row>
    <row r="50" spans="1:24">
      <c r="A50" t="s">
        <v>530</v>
      </c>
      <c r="B50" t="s">
        <v>6</v>
      </c>
      <c r="C50">
        <f>(H50*'Points System'!$B$17)+(I50*'Points System'!$B$4)+(J50*'Points System'!$B$5)+(K50*'Points System'!$B$6)+(L50*'Points System'!$B$7)+(M50*'Points System'!$B$3)+(N50*'Points System'!$B$2)+(O50*'Points System'!$B$11)+(P50*'Points System'!$B$12)+(Q50*'Points System'!$B$10)+(R50*'Points System'!$B$13)+(S50*'Points System'!$B$8)+(T50*'Points System'!$B$9)+(U50*'Points System'!$B$14)+(F50*'Points System'!$B$15)</f>
        <v>169.99</v>
      </c>
      <c r="D50">
        <f t="shared" si="3"/>
        <v>-1.7878014434196918</v>
      </c>
      <c r="E50">
        <f t="shared" si="4"/>
        <v>-3.4164534040263606</v>
      </c>
      <c r="F50">
        <v>314.60000000000002</v>
      </c>
      <c r="G50">
        <v>371</v>
      </c>
      <c r="H50">
        <v>72.78</v>
      </c>
      <c r="I50">
        <v>40.21</v>
      </c>
      <c r="J50">
        <v>15.32</v>
      </c>
      <c r="K50">
        <v>0.96</v>
      </c>
      <c r="L50">
        <v>14.3</v>
      </c>
      <c r="M50">
        <v>47.26</v>
      </c>
      <c r="N50">
        <v>40.29</v>
      </c>
      <c r="O50">
        <v>1.06</v>
      </c>
      <c r="P50">
        <v>0.96</v>
      </c>
      <c r="Q50">
        <v>2.75</v>
      </c>
      <c r="R50">
        <v>1.83</v>
      </c>
      <c r="S50">
        <v>33.15</v>
      </c>
      <c r="T50">
        <v>84.49</v>
      </c>
      <c r="U50">
        <v>124.4</v>
      </c>
      <c r="V50">
        <v>0.23</v>
      </c>
      <c r="W50">
        <v>90.6</v>
      </c>
      <c r="X50">
        <f t="shared" si="5"/>
        <v>0.50958737864077663</v>
      </c>
    </row>
    <row r="51" spans="1:24">
      <c r="A51" t="s">
        <v>531</v>
      </c>
      <c r="B51" t="s">
        <v>6</v>
      </c>
      <c r="C51">
        <f>(H51*'Points System'!$B$17)+(I51*'Points System'!$B$4)+(J51*'Points System'!$B$5)+(K51*'Points System'!$B$6)+(L51*'Points System'!$B$7)+(M51*'Points System'!$B$3)+(N51*'Points System'!$B$2)+(O51*'Points System'!$B$11)+(P51*'Points System'!$B$12)+(Q51*'Points System'!$B$10)+(R51*'Points System'!$B$13)+(S51*'Points System'!$B$8)+(T51*'Points System'!$B$9)+(U51*'Points System'!$B$14)+(F51*'Points System'!$B$15)</f>
        <v>167.95999999999998</v>
      </c>
      <c r="D51">
        <f t="shared" si="3"/>
        <v>-1.8221107356312822</v>
      </c>
      <c r="E51">
        <f t="shared" si="4"/>
        <v>-3.450762696237951</v>
      </c>
      <c r="F51">
        <v>310.83</v>
      </c>
      <c r="G51">
        <v>329.6</v>
      </c>
      <c r="H51">
        <v>84.37</v>
      </c>
      <c r="I51">
        <v>52.94</v>
      </c>
      <c r="J51">
        <v>17.149999999999999</v>
      </c>
      <c r="K51">
        <v>0.9</v>
      </c>
      <c r="L51">
        <v>11.55</v>
      </c>
      <c r="M51">
        <v>46.18</v>
      </c>
      <c r="N51">
        <v>36.729999999999997</v>
      </c>
      <c r="O51">
        <v>2.0299999999999998</v>
      </c>
      <c r="P51">
        <v>1.1299999999999999</v>
      </c>
      <c r="Q51">
        <v>1.68</v>
      </c>
      <c r="R51">
        <v>2.0299999999999998</v>
      </c>
      <c r="S51">
        <v>15.53</v>
      </c>
      <c r="T51">
        <v>69.2</v>
      </c>
      <c r="U51">
        <v>65.599999999999994</v>
      </c>
      <c r="V51">
        <v>0.27300000000000002</v>
      </c>
      <c r="W51">
        <v>74.33</v>
      </c>
      <c r="X51">
        <f t="shared" si="5"/>
        <v>0.46288337565930865</v>
      </c>
    </row>
    <row r="52" spans="1:24">
      <c r="A52" t="s">
        <v>532</v>
      </c>
      <c r="B52" t="s">
        <v>6</v>
      </c>
      <c r="C52">
        <f>(H52*'Points System'!$B$17)+(I52*'Points System'!$B$4)+(J52*'Points System'!$B$5)+(K52*'Points System'!$B$6)+(L52*'Points System'!$B$7)+(M52*'Points System'!$B$3)+(N52*'Points System'!$B$2)+(O52*'Points System'!$B$11)+(P52*'Points System'!$B$12)+(Q52*'Points System'!$B$10)+(R52*'Points System'!$B$13)+(S52*'Points System'!$B$8)+(T52*'Points System'!$B$9)+(U52*'Points System'!$B$14)+(F52*'Points System'!$B$15)</f>
        <v>142.17000000000004</v>
      </c>
      <c r="D52">
        <f t="shared" si="3"/>
        <v>-2.257990856880987</v>
      </c>
      <c r="E52">
        <f t="shared" si="4"/>
        <v>-3.8866428174876555</v>
      </c>
      <c r="F52">
        <v>261.36</v>
      </c>
      <c r="G52">
        <v>307.14</v>
      </c>
      <c r="H52">
        <v>67.37</v>
      </c>
      <c r="I52">
        <v>40.54</v>
      </c>
      <c r="J52">
        <v>11.76</v>
      </c>
      <c r="K52">
        <v>1.61</v>
      </c>
      <c r="L52">
        <v>10.32</v>
      </c>
      <c r="M52">
        <v>39.06</v>
      </c>
      <c r="N52">
        <v>31.87</v>
      </c>
      <c r="O52">
        <v>1.77</v>
      </c>
      <c r="P52">
        <v>0.93</v>
      </c>
      <c r="Q52">
        <v>1.65</v>
      </c>
      <c r="R52">
        <v>1.43</v>
      </c>
      <c r="S52">
        <v>18.920000000000002</v>
      </c>
      <c r="T52">
        <v>60.34</v>
      </c>
      <c r="U52">
        <v>73.5</v>
      </c>
      <c r="V52">
        <v>0.251</v>
      </c>
    </row>
    <row r="54" spans="1:24">
      <c r="A54" s="6" t="s">
        <v>615</v>
      </c>
    </row>
    <row r="55" spans="1:24">
      <c r="A55" s="5">
        <f>STDEV(LARGE($C$2:$C$52,{1,2,3,4,5,6,7,8,9,10,11,12,13,14,15,16,17,18,19,20}))</f>
        <v>59.167644365285248</v>
      </c>
    </row>
    <row r="56" spans="1:24">
      <c r="A56" s="6" t="s">
        <v>616</v>
      </c>
    </row>
    <row r="57" spans="1:24">
      <c r="A57" s="5">
        <f>AVERAGE(LARGE($C$2:$C$52,{1,2,3,4,5,6,7,8,9,10,11,12,13,14,15,16,17,18,19,20}))</f>
        <v>372.13349999999991</v>
      </c>
    </row>
    <row r="58" spans="1:24">
      <c r="A58" s="6" t="s">
        <v>617</v>
      </c>
    </row>
    <row r="59" spans="1:24">
      <c r="A59" s="5">
        <f>LARGE($E$2:$E$52,20)</f>
        <v>-1.6286519606066687</v>
      </c>
    </row>
  </sheetData>
  <autoFilter ref="A1:W1">
    <sortState ref="A2:W52">
      <sortCondition descending="1" ref="C1:C52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X49"/>
  <sheetViews>
    <sheetView workbookViewId="0">
      <pane ySplit="1" topLeftCell="A2" activePane="bottomLeft" state="frozen"/>
      <selection pane="bottomLeft" activeCell="A2" sqref="A2:D42"/>
    </sheetView>
  </sheetViews>
  <sheetFormatPr baseColWidth="10" defaultRowHeight="15" x14ac:dyDescent="0"/>
  <cols>
    <col min="1" max="1" width="17.1640625" bestFit="1" customWidth="1"/>
    <col min="2" max="2" width="7.33203125" bestFit="1" customWidth="1"/>
    <col min="3" max="3" width="8.1640625" bestFit="1" customWidth="1"/>
    <col min="4" max="5" width="12.1640625" customWidth="1"/>
    <col min="6" max="9" width="7.1640625" bestFit="1" customWidth="1"/>
    <col min="10" max="10" width="6.1640625" bestFit="1" customWidth="1"/>
    <col min="11" max="11" width="6" bestFit="1" customWidth="1"/>
    <col min="12" max="12" width="6.33203125" bestFit="1" customWidth="1"/>
    <col min="13" max="13" width="6.6640625" bestFit="1" customWidth="1"/>
    <col min="14" max="16" width="6.1640625" bestFit="1" customWidth="1"/>
    <col min="17" max="17" width="7.33203125" bestFit="1" customWidth="1"/>
    <col min="18" max="18" width="5.83203125" bestFit="1" customWidth="1"/>
    <col min="19" max="19" width="6.1640625" bestFit="1" customWidth="1"/>
    <col min="20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12.1640625" bestFit="1" customWidth="1"/>
  </cols>
  <sheetData>
    <row r="1" spans="1:24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33</v>
      </c>
      <c r="B2" t="s">
        <v>7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420.29999999999995</v>
      </c>
      <c r="D2">
        <f t="shared" ref="D2:D42" si="0">E2-$A$49</f>
        <v>3.6799011183479564</v>
      </c>
      <c r="E2">
        <f t="shared" ref="E2:E42" si="1">(C2-$A$47)/$A$45</f>
        <v>2.3495792564396241</v>
      </c>
      <c r="F2">
        <v>626.20000000000005</v>
      </c>
      <c r="G2">
        <v>669.71</v>
      </c>
      <c r="H2">
        <v>193.71</v>
      </c>
      <c r="I2">
        <v>141.84</v>
      </c>
      <c r="J2">
        <v>38.729999999999997</v>
      </c>
      <c r="K2">
        <v>3.22</v>
      </c>
      <c r="L2">
        <v>11.21</v>
      </c>
      <c r="M2">
        <v>60.95</v>
      </c>
      <c r="N2">
        <v>86.04</v>
      </c>
      <c r="O2">
        <v>36.72</v>
      </c>
      <c r="P2">
        <v>11.67</v>
      </c>
      <c r="Q2">
        <v>5.9</v>
      </c>
      <c r="R2">
        <v>5.13</v>
      </c>
      <c r="S2">
        <v>35.020000000000003</v>
      </c>
      <c r="T2">
        <v>66.459999999999994</v>
      </c>
      <c r="U2">
        <v>272</v>
      </c>
      <c r="V2">
        <v>0.309</v>
      </c>
      <c r="W2">
        <v>150.33000000000001</v>
      </c>
      <c r="X2">
        <f t="shared" ref="X2:X42" si="2">C2/G2</f>
        <v>0.6275850741365665</v>
      </c>
    </row>
    <row r="3" spans="1:24">
      <c r="A3" t="s">
        <v>41</v>
      </c>
      <c r="B3" t="s">
        <v>7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383.47</v>
      </c>
      <c r="D3">
        <f t="shared" si="0"/>
        <v>2.6401561379969403</v>
      </c>
      <c r="E3">
        <f t="shared" si="1"/>
        <v>1.3098342760886081</v>
      </c>
      <c r="F3">
        <v>576.29999999999995</v>
      </c>
      <c r="G3">
        <v>623.14</v>
      </c>
      <c r="H3">
        <v>168.56</v>
      </c>
      <c r="I3">
        <v>116.27</v>
      </c>
      <c r="J3">
        <v>33.01</v>
      </c>
      <c r="K3">
        <v>1.1399999999999999</v>
      </c>
      <c r="L3">
        <v>18.47</v>
      </c>
      <c r="M3">
        <v>80.790000000000006</v>
      </c>
      <c r="N3">
        <v>76.61</v>
      </c>
      <c r="O3">
        <v>4.5</v>
      </c>
      <c r="P3">
        <v>3.34</v>
      </c>
      <c r="Q3">
        <v>4.7</v>
      </c>
      <c r="R3">
        <v>3.6</v>
      </c>
      <c r="S3">
        <v>50</v>
      </c>
      <c r="T3">
        <v>89.38</v>
      </c>
      <c r="U3">
        <v>255.5</v>
      </c>
      <c r="V3">
        <v>0.29099999999999998</v>
      </c>
      <c r="W3">
        <v>147.33000000000001</v>
      </c>
      <c r="X3">
        <f t="shared" si="2"/>
        <v>0.61538338094168255</v>
      </c>
    </row>
    <row r="4" spans="1:24">
      <c r="A4" t="s">
        <v>46</v>
      </c>
      <c r="B4" t="s">
        <v>7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376.9500000000001</v>
      </c>
      <c r="D4">
        <f t="shared" si="0"/>
        <v>2.4560905047661894</v>
      </c>
      <c r="E4">
        <f t="shared" si="1"/>
        <v>1.125768642857857</v>
      </c>
      <c r="F4">
        <v>588.20000000000005</v>
      </c>
      <c r="G4">
        <v>627.42999999999995</v>
      </c>
      <c r="H4">
        <v>162.88999999999999</v>
      </c>
      <c r="I4">
        <v>113.63</v>
      </c>
      <c r="J4">
        <v>31.9</v>
      </c>
      <c r="K4">
        <v>4.4800000000000004</v>
      </c>
      <c r="L4">
        <v>14.03</v>
      </c>
      <c r="M4">
        <v>70.180000000000007</v>
      </c>
      <c r="N4">
        <v>85.42</v>
      </c>
      <c r="O4">
        <v>10.62</v>
      </c>
      <c r="P4">
        <v>5.28</v>
      </c>
      <c r="Q4">
        <v>4.97</v>
      </c>
      <c r="R4">
        <v>4.53</v>
      </c>
      <c r="S4">
        <v>39.25</v>
      </c>
      <c r="T4">
        <v>75.2</v>
      </c>
      <c r="U4">
        <v>252.5</v>
      </c>
      <c r="V4">
        <v>0.27500000000000002</v>
      </c>
      <c r="W4">
        <v>141.66999999999999</v>
      </c>
      <c r="X4">
        <f t="shared" si="2"/>
        <v>0.60078415122005668</v>
      </c>
    </row>
    <row r="5" spans="1:24">
      <c r="A5" t="s">
        <v>62</v>
      </c>
      <c r="B5" t="s">
        <v>7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354.94000000000005</v>
      </c>
      <c r="D5">
        <f t="shared" si="0"/>
        <v>1.8347278379856855</v>
      </c>
      <c r="E5">
        <f t="shared" si="1"/>
        <v>0.50440597607735316</v>
      </c>
      <c r="F5">
        <v>577</v>
      </c>
      <c r="G5">
        <v>637.71</v>
      </c>
      <c r="H5">
        <v>139.66999999999999</v>
      </c>
      <c r="I5">
        <v>80.39</v>
      </c>
      <c r="J5">
        <v>33.67</v>
      </c>
      <c r="K5">
        <v>2.95</v>
      </c>
      <c r="L5">
        <v>22.89</v>
      </c>
      <c r="M5">
        <v>70.900000000000006</v>
      </c>
      <c r="N5">
        <v>90.11</v>
      </c>
      <c r="O5">
        <v>13.18</v>
      </c>
      <c r="P5">
        <v>5.2</v>
      </c>
      <c r="Q5">
        <v>6.85</v>
      </c>
      <c r="R5">
        <v>5.2</v>
      </c>
      <c r="S5">
        <v>61.22</v>
      </c>
      <c r="T5">
        <v>130.26</v>
      </c>
      <c r="U5">
        <v>239.4</v>
      </c>
      <c r="V5">
        <v>0.24099999999999999</v>
      </c>
      <c r="W5">
        <v>148.66999999999999</v>
      </c>
      <c r="X5">
        <f t="shared" si="2"/>
        <v>0.55658528171112265</v>
      </c>
    </row>
    <row r="6" spans="1:24">
      <c r="A6" t="s">
        <v>68</v>
      </c>
      <c r="B6" t="s">
        <v>7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335.63000000000005</v>
      </c>
      <c r="D6">
        <f t="shared" si="0"/>
        <v>1.2895886696289611</v>
      </c>
      <c r="E6">
        <f t="shared" si="1"/>
        <v>-4.0733192279371305E-2</v>
      </c>
      <c r="F6">
        <v>530</v>
      </c>
      <c r="G6">
        <v>548.14</v>
      </c>
      <c r="H6">
        <v>153.04</v>
      </c>
      <c r="I6">
        <v>103.77</v>
      </c>
      <c r="J6">
        <v>34.729999999999997</v>
      </c>
      <c r="K6">
        <v>2.2799999999999998</v>
      </c>
      <c r="L6">
        <v>11.44</v>
      </c>
      <c r="M6">
        <v>66.11</v>
      </c>
      <c r="N6">
        <v>67.67</v>
      </c>
      <c r="O6">
        <v>7.75</v>
      </c>
      <c r="P6">
        <v>2.71</v>
      </c>
      <c r="Q6">
        <v>2.48</v>
      </c>
      <c r="R6">
        <v>4.07</v>
      </c>
      <c r="S6">
        <v>32.36</v>
      </c>
      <c r="T6">
        <v>63.86</v>
      </c>
      <c r="U6">
        <v>228.6</v>
      </c>
      <c r="V6">
        <v>0.30599999999999999</v>
      </c>
      <c r="W6">
        <v>130.83000000000001</v>
      </c>
      <c r="X6">
        <f t="shared" si="2"/>
        <v>0.61230707483489633</v>
      </c>
    </row>
    <row r="7" spans="1:24">
      <c r="A7" t="s">
        <v>71</v>
      </c>
      <c r="B7" t="s">
        <v>7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333.17000000000007</v>
      </c>
      <c r="D7">
        <f t="shared" si="0"/>
        <v>1.2201405932872971</v>
      </c>
      <c r="E7">
        <f t="shared" si="1"/>
        <v>-0.11018126862103525</v>
      </c>
      <c r="F7">
        <v>497.9</v>
      </c>
      <c r="G7">
        <v>545.86</v>
      </c>
      <c r="H7">
        <v>135.18</v>
      </c>
      <c r="I7">
        <v>86.92</v>
      </c>
      <c r="J7">
        <v>31.41</v>
      </c>
      <c r="K7">
        <v>2.74</v>
      </c>
      <c r="L7">
        <v>12.21</v>
      </c>
      <c r="M7">
        <v>56.62</v>
      </c>
      <c r="N7">
        <v>75.14</v>
      </c>
      <c r="O7">
        <v>6.48</v>
      </c>
      <c r="P7">
        <v>3.27</v>
      </c>
      <c r="Q7">
        <v>2.97</v>
      </c>
      <c r="R7">
        <v>3.97</v>
      </c>
      <c r="S7">
        <v>63.9</v>
      </c>
      <c r="T7">
        <v>75.47</v>
      </c>
      <c r="U7">
        <v>206</v>
      </c>
      <c r="V7">
        <v>0.27100000000000002</v>
      </c>
      <c r="W7">
        <v>126.83</v>
      </c>
      <c r="X7">
        <f t="shared" si="2"/>
        <v>0.61035796724434843</v>
      </c>
    </row>
    <row r="8" spans="1:24">
      <c r="A8" t="s">
        <v>78</v>
      </c>
      <c r="B8" t="s">
        <v>7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323.41999999999996</v>
      </c>
      <c r="D8">
        <f t="shared" si="0"/>
        <v>0.9448890712014284</v>
      </c>
      <c r="E8">
        <f t="shared" si="1"/>
        <v>-0.38543279070690395</v>
      </c>
      <c r="F8">
        <v>550.4</v>
      </c>
      <c r="G8">
        <v>609</v>
      </c>
      <c r="H8">
        <v>150.85</v>
      </c>
      <c r="I8">
        <v>102.21</v>
      </c>
      <c r="J8">
        <v>33.659999999999997</v>
      </c>
      <c r="K8">
        <v>4.28</v>
      </c>
      <c r="L8">
        <v>11.21</v>
      </c>
      <c r="M8">
        <v>58</v>
      </c>
      <c r="N8">
        <v>79.45</v>
      </c>
      <c r="O8">
        <v>16.489999999999998</v>
      </c>
      <c r="P8">
        <v>6</v>
      </c>
      <c r="Q8">
        <v>4.88</v>
      </c>
      <c r="R8">
        <v>4.83</v>
      </c>
      <c r="S8">
        <v>56.81</v>
      </c>
      <c r="T8">
        <v>113.42</v>
      </c>
      <c r="U8">
        <v>234.1</v>
      </c>
      <c r="V8">
        <v>0.27300000000000002</v>
      </c>
      <c r="W8">
        <v>138.83000000000001</v>
      </c>
      <c r="X8">
        <f t="shared" si="2"/>
        <v>0.53106732348111652</v>
      </c>
    </row>
    <row r="9" spans="1:24">
      <c r="A9" t="s">
        <v>82</v>
      </c>
      <c r="B9" t="s">
        <v>7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323.22999999999996</v>
      </c>
      <c r="D9">
        <f t="shared" si="0"/>
        <v>0.93952519538642187</v>
      </c>
      <c r="E9">
        <f t="shared" si="1"/>
        <v>-0.39079666652191053</v>
      </c>
      <c r="F9">
        <v>517.5</v>
      </c>
      <c r="G9">
        <v>557.86</v>
      </c>
      <c r="H9">
        <v>141.97999999999999</v>
      </c>
      <c r="I9">
        <v>93.16</v>
      </c>
      <c r="J9">
        <v>31.21</v>
      </c>
      <c r="K9">
        <v>2.65</v>
      </c>
      <c r="L9">
        <v>14.39</v>
      </c>
      <c r="M9">
        <v>60.29</v>
      </c>
      <c r="N9">
        <v>80.02</v>
      </c>
      <c r="O9">
        <v>6.99</v>
      </c>
      <c r="P9">
        <v>2.66</v>
      </c>
      <c r="Q9">
        <v>5.93</v>
      </c>
      <c r="R9">
        <v>4.2300000000000004</v>
      </c>
      <c r="S9">
        <v>54.5</v>
      </c>
      <c r="T9">
        <v>102.93</v>
      </c>
      <c r="U9">
        <v>250.5</v>
      </c>
      <c r="V9">
        <v>0.27400000000000002</v>
      </c>
      <c r="W9">
        <v>127.33</v>
      </c>
      <c r="X9">
        <f t="shared" si="2"/>
        <v>0.57941060481124285</v>
      </c>
    </row>
    <row r="10" spans="1:24">
      <c r="A10" t="s">
        <v>75</v>
      </c>
      <c r="B10" t="s">
        <v>7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323.10000000000002</v>
      </c>
      <c r="D10">
        <f t="shared" si="0"/>
        <v>0.93585517509194538</v>
      </c>
      <c r="E10">
        <f t="shared" si="1"/>
        <v>-0.39446668681638697</v>
      </c>
      <c r="F10">
        <v>507.9</v>
      </c>
      <c r="G10">
        <v>544.71</v>
      </c>
      <c r="H10">
        <v>144.37</v>
      </c>
      <c r="I10">
        <v>102.34</v>
      </c>
      <c r="J10">
        <v>28.92</v>
      </c>
      <c r="K10">
        <v>1.1399999999999999</v>
      </c>
      <c r="L10">
        <v>11.29</v>
      </c>
      <c r="M10">
        <v>60.15</v>
      </c>
      <c r="N10">
        <v>69.34</v>
      </c>
      <c r="O10">
        <v>5.77</v>
      </c>
      <c r="P10">
        <v>3.4</v>
      </c>
      <c r="Q10">
        <v>2.5499999999999998</v>
      </c>
      <c r="R10">
        <v>4.2</v>
      </c>
      <c r="S10">
        <v>48.9</v>
      </c>
      <c r="T10">
        <v>68.97</v>
      </c>
      <c r="U10">
        <v>233.6</v>
      </c>
      <c r="V10">
        <v>0.28299999999999997</v>
      </c>
      <c r="W10">
        <v>119.67</v>
      </c>
      <c r="X10">
        <f t="shared" si="2"/>
        <v>0.59315966293991296</v>
      </c>
    </row>
    <row r="11" spans="1:24">
      <c r="A11" t="s">
        <v>85</v>
      </c>
      <c r="B11" t="s">
        <v>7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323</v>
      </c>
      <c r="D11">
        <f t="shared" si="0"/>
        <v>0.93303208255773074</v>
      </c>
      <c r="E11">
        <f t="shared" si="1"/>
        <v>-0.39728977935060161</v>
      </c>
      <c r="F11">
        <v>511.7</v>
      </c>
      <c r="G11">
        <v>558.29</v>
      </c>
      <c r="H11">
        <v>136.85</v>
      </c>
      <c r="I11">
        <v>84.22</v>
      </c>
      <c r="J11">
        <v>25.78</v>
      </c>
      <c r="K11">
        <v>8.7899999999999991</v>
      </c>
      <c r="L11">
        <v>17.88</v>
      </c>
      <c r="M11">
        <v>71.099999999999994</v>
      </c>
      <c r="N11">
        <v>66.48</v>
      </c>
      <c r="O11">
        <v>9.0500000000000007</v>
      </c>
      <c r="P11">
        <v>6.72</v>
      </c>
      <c r="Q11">
        <v>10</v>
      </c>
      <c r="R11">
        <v>4.37</v>
      </c>
      <c r="S11">
        <v>30.03</v>
      </c>
      <c r="T11">
        <v>90.61</v>
      </c>
      <c r="U11">
        <v>230.8</v>
      </c>
      <c r="V11">
        <v>0.26700000000000002</v>
      </c>
      <c r="W11">
        <v>140</v>
      </c>
      <c r="X11">
        <f t="shared" si="2"/>
        <v>0.5785523652581992</v>
      </c>
    </row>
    <row r="12" spans="1:24">
      <c r="A12" t="s">
        <v>81</v>
      </c>
      <c r="B12" t="s">
        <v>7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321.09999999999997</v>
      </c>
      <c r="D12">
        <f t="shared" si="0"/>
        <v>0.87939332440766371</v>
      </c>
      <c r="E12">
        <f t="shared" si="1"/>
        <v>-0.45092853750066869</v>
      </c>
      <c r="F12">
        <v>593</v>
      </c>
      <c r="G12">
        <v>624.86</v>
      </c>
      <c r="H12">
        <v>175.06</v>
      </c>
      <c r="I12">
        <v>142.11000000000001</v>
      </c>
      <c r="J12">
        <v>22.8</v>
      </c>
      <c r="K12">
        <v>8.34</v>
      </c>
      <c r="L12">
        <v>3.51</v>
      </c>
      <c r="M12">
        <v>41.48</v>
      </c>
      <c r="N12">
        <v>81.44</v>
      </c>
      <c r="O12">
        <v>52.68</v>
      </c>
      <c r="P12">
        <v>16.559999999999999</v>
      </c>
      <c r="Q12">
        <v>3.52</v>
      </c>
      <c r="R12">
        <v>4.07</v>
      </c>
      <c r="S12">
        <v>30.58</v>
      </c>
      <c r="T12">
        <v>98.81</v>
      </c>
      <c r="U12">
        <v>228.7</v>
      </c>
      <c r="V12">
        <v>0.29399999999999998</v>
      </c>
      <c r="W12">
        <v>142.66999999999999</v>
      </c>
      <c r="X12">
        <f t="shared" si="2"/>
        <v>0.51387510802419734</v>
      </c>
    </row>
    <row r="13" spans="1:24">
      <c r="A13" t="s">
        <v>99</v>
      </c>
      <c r="B13" t="s">
        <v>7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310.35000000000008</v>
      </c>
      <c r="D13">
        <f t="shared" si="0"/>
        <v>0.57591087697966126</v>
      </c>
      <c r="E13">
        <f t="shared" si="1"/>
        <v>-0.75441098492867109</v>
      </c>
      <c r="F13">
        <v>514.70000000000005</v>
      </c>
      <c r="G13">
        <v>560.71</v>
      </c>
      <c r="H13">
        <v>134.97</v>
      </c>
      <c r="I13">
        <v>87.44</v>
      </c>
      <c r="J13">
        <v>27.14</v>
      </c>
      <c r="K13">
        <v>3.03</v>
      </c>
      <c r="L13">
        <v>17.7</v>
      </c>
      <c r="M13">
        <v>67.349999999999994</v>
      </c>
      <c r="N13">
        <v>68.17</v>
      </c>
      <c r="O13">
        <v>3.32</v>
      </c>
      <c r="P13">
        <v>2</v>
      </c>
      <c r="Q13">
        <v>8.67</v>
      </c>
      <c r="R13">
        <v>4.67</v>
      </c>
      <c r="S13">
        <v>44.48</v>
      </c>
      <c r="T13">
        <v>101.25</v>
      </c>
      <c r="U13">
        <v>214</v>
      </c>
      <c r="V13">
        <v>0.26200000000000001</v>
      </c>
      <c r="W13">
        <v>139.33000000000001</v>
      </c>
      <c r="X13">
        <f t="shared" si="2"/>
        <v>0.55349467639243111</v>
      </c>
    </row>
    <row r="14" spans="1:24">
      <c r="A14" t="s">
        <v>108</v>
      </c>
      <c r="B14" t="s">
        <v>7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300.40999999999997</v>
      </c>
      <c r="D14">
        <f t="shared" si="0"/>
        <v>0.29529547907878606</v>
      </c>
      <c r="E14">
        <f t="shared" si="1"/>
        <v>-1.0350263828295463</v>
      </c>
      <c r="F14">
        <v>498.8</v>
      </c>
      <c r="G14">
        <v>538.42999999999995</v>
      </c>
      <c r="H14">
        <v>144.43</v>
      </c>
      <c r="I14">
        <v>106.82</v>
      </c>
      <c r="J14">
        <v>26.53</v>
      </c>
      <c r="K14">
        <v>3.17</v>
      </c>
      <c r="L14">
        <v>7.4</v>
      </c>
      <c r="M14">
        <v>47.96</v>
      </c>
      <c r="N14">
        <v>67.510000000000005</v>
      </c>
      <c r="O14">
        <v>3.76</v>
      </c>
      <c r="P14">
        <v>2.2000000000000002</v>
      </c>
      <c r="Q14">
        <v>4.3</v>
      </c>
      <c r="R14">
        <v>3.43</v>
      </c>
      <c r="S14">
        <v>41.94</v>
      </c>
      <c r="T14">
        <v>61.85</v>
      </c>
      <c r="U14">
        <v>203.1</v>
      </c>
      <c r="V14">
        <v>0.28999999999999998</v>
      </c>
      <c r="W14">
        <v>119.5</v>
      </c>
      <c r="X14">
        <f t="shared" si="2"/>
        <v>0.5579369648793715</v>
      </c>
    </row>
    <row r="15" spans="1:24">
      <c r="A15" t="s">
        <v>131</v>
      </c>
      <c r="B15" t="s">
        <v>7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289.94999999999993</v>
      </c>
      <c r="D15">
        <f t="shared" si="0"/>
        <v>0</v>
      </c>
      <c r="E15">
        <f t="shared" si="1"/>
        <v>-1.3303218619083323</v>
      </c>
      <c r="F15">
        <v>520.9</v>
      </c>
      <c r="G15">
        <v>561.86</v>
      </c>
      <c r="H15">
        <v>135.94</v>
      </c>
      <c r="I15">
        <v>95.66</v>
      </c>
      <c r="J15">
        <v>24.53</v>
      </c>
      <c r="K15">
        <v>3.92</v>
      </c>
      <c r="L15">
        <v>12.31</v>
      </c>
      <c r="M15">
        <v>56.87</v>
      </c>
      <c r="N15">
        <v>64.64</v>
      </c>
      <c r="O15">
        <v>17.579999999999998</v>
      </c>
      <c r="P15">
        <v>5.88</v>
      </c>
      <c r="Q15">
        <v>8.08</v>
      </c>
      <c r="R15">
        <v>3.37</v>
      </c>
      <c r="S15">
        <v>33.020000000000003</v>
      </c>
      <c r="T15">
        <v>90.08</v>
      </c>
      <c r="U15">
        <v>204.6</v>
      </c>
      <c r="V15">
        <v>0.26100000000000001</v>
      </c>
      <c r="W15">
        <v>142.33000000000001</v>
      </c>
      <c r="X15">
        <f t="shared" si="2"/>
        <v>0.51605382123660681</v>
      </c>
    </row>
    <row r="16" spans="1:24">
      <c r="A16" t="s">
        <v>127</v>
      </c>
      <c r="B16" t="s">
        <v>7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287.64999999999998</v>
      </c>
      <c r="D16">
        <f t="shared" si="0"/>
        <v>-6.4931128286920714E-2</v>
      </c>
      <c r="E16">
        <f t="shared" si="1"/>
        <v>-1.3952529901952531</v>
      </c>
      <c r="F16">
        <v>549.79999999999995</v>
      </c>
      <c r="G16">
        <v>589.29</v>
      </c>
      <c r="H16">
        <v>156.94999999999999</v>
      </c>
      <c r="I16">
        <v>124.51</v>
      </c>
      <c r="J16">
        <v>22.76</v>
      </c>
      <c r="K16">
        <v>5.15</v>
      </c>
      <c r="L16">
        <v>6.38</v>
      </c>
      <c r="M16">
        <v>53.95</v>
      </c>
      <c r="N16">
        <v>69.650000000000006</v>
      </c>
      <c r="O16">
        <v>18.64</v>
      </c>
      <c r="P16">
        <v>6.94</v>
      </c>
      <c r="Q16">
        <v>2.5</v>
      </c>
      <c r="R16">
        <v>3.37</v>
      </c>
      <c r="S16">
        <v>42.09</v>
      </c>
      <c r="T16">
        <v>103.24</v>
      </c>
      <c r="U16">
        <v>199.5</v>
      </c>
      <c r="V16">
        <v>0.28599999999999998</v>
      </c>
      <c r="W16">
        <v>148.33000000000001</v>
      </c>
      <c r="X16">
        <f t="shared" si="2"/>
        <v>0.48812978329854567</v>
      </c>
    </row>
    <row r="17" spans="1:24">
      <c r="A17" t="s">
        <v>133</v>
      </c>
      <c r="B17" t="s">
        <v>7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286.93999999999994</v>
      </c>
      <c r="D17">
        <f t="shared" si="0"/>
        <v>-8.4975085279841212E-2</v>
      </c>
      <c r="E17">
        <f t="shared" si="1"/>
        <v>-1.4152969471881736</v>
      </c>
      <c r="F17">
        <v>519.1</v>
      </c>
      <c r="G17">
        <v>544.29</v>
      </c>
      <c r="H17">
        <v>141.30000000000001</v>
      </c>
      <c r="I17">
        <v>108.46</v>
      </c>
      <c r="J17">
        <v>20.84</v>
      </c>
      <c r="K17">
        <v>1.58</v>
      </c>
      <c r="L17">
        <v>11.19</v>
      </c>
      <c r="M17">
        <v>62.2</v>
      </c>
      <c r="N17">
        <v>58.23</v>
      </c>
      <c r="O17">
        <v>11.75</v>
      </c>
      <c r="P17">
        <v>3.49</v>
      </c>
      <c r="Q17">
        <v>5.65</v>
      </c>
      <c r="R17">
        <v>4.33</v>
      </c>
      <c r="S17">
        <v>27.14</v>
      </c>
      <c r="T17">
        <v>74.180000000000007</v>
      </c>
      <c r="U17">
        <v>203.4</v>
      </c>
      <c r="V17">
        <v>0.27</v>
      </c>
      <c r="W17">
        <v>129.5</v>
      </c>
      <c r="X17">
        <f t="shared" si="2"/>
        <v>0.52718220066508659</v>
      </c>
    </row>
    <row r="18" spans="1:24">
      <c r="A18" t="s">
        <v>141</v>
      </c>
      <c r="B18" t="s">
        <v>7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281.12</v>
      </c>
      <c r="D18">
        <f t="shared" si="0"/>
        <v>-0.24927907077109457</v>
      </c>
      <c r="E18">
        <f t="shared" si="1"/>
        <v>-1.5796009326794269</v>
      </c>
      <c r="F18">
        <v>501.8</v>
      </c>
      <c r="G18">
        <v>528.71</v>
      </c>
      <c r="H18">
        <v>144.69999999999999</v>
      </c>
      <c r="I18">
        <v>100.09</v>
      </c>
      <c r="J18">
        <v>32.51</v>
      </c>
      <c r="K18">
        <v>3.91</v>
      </c>
      <c r="L18">
        <v>9.11</v>
      </c>
      <c r="M18">
        <v>47.78</v>
      </c>
      <c r="N18">
        <v>65.98</v>
      </c>
      <c r="O18">
        <v>13.47</v>
      </c>
      <c r="P18">
        <v>5.92</v>
      </c>
      <c r="Q18">
        <v>6.42</v>
      </c>
      <c r="R18">
        <v>2.6</v>
      </c>
      <c r="S18">
        <v>23.64</v>
      </c>
      <c r="T18">
        <v>83.53</v>
      </c>
      <c r="U18">
        <v>212.6</v>
      </c>
      <c r="V18">
        <v>0.30299999999999999</v>
      </c>
      <c r="W18">
        <v>134.33000000000001</v>
      </c>
      <c r="X18">
        <f t="shared" si="2"/>
        <v>0.53170925460082086</v>
      </c>
    </row>
    <row r="19" spans="1:24">
      <c r="A19" t="s">
        <v>144</v>
      </c>
      <c r="B19" t="s">
        <v>7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276.89</v>
      </c>
      <c r="D19">
        <f t="shared" si="0"/>
        <v>-0.36869588496834749</v>
      </c>
      <c r="E19">
        <f t="shared" si="1"/>
        <v>-1.6990177468766798</v>
      </c>
      <c r="F19">
        <v>514.20000000000005</v>
      </c>
      <c r="G19">
        <v>535.86</v>
      </c>
      <c r="H19">
        <v>146.69999999999999</v>
      </c>
      <c r="I19">
        <v>108.48</v>
      </c>
      <c r="J19">
        <v>25.4</v>
      </c>
      <c r="K19">
        <v>2.95</v>
      </c>
      <c r="L19">
        <v>9.5299999999999994</v>
      </c>
      <c r="M19">
        <v>60.15</v>
      </c>
      <c r="N19">
        <v>65.02</v>
      </c>
      <c r="O19">
        <v>8.16</v>
      </c>
      <c r="P19">
        <v>2.96</v>
      </c>
      <c r="Q19">
        <v>3.85</v>
      </c>
      <c r="R19">
        <v>2.67</v>
      </c>
      <c r="S19">
        <v>31.95</v>
      </c>
      <c r="T19">
        <v>95.53</v>
      </c>
      <c r="U19">
        <v>211.9</v>
      </c>
      <c r="V19">
        <v>0.28499999999999998</v>
      </c>
      <c r="W19">
        <v>127.33</v>
      </c>
      <c r="X19">
        <f t="shared" si="2"/>
        <v>0.51672078527973719</v>
      </c>
    </row>
    <row r="20" spans="1:24">
      <c r="A20" t="s">
        <v>164</v>
      </c>
      <c r="B20" t="s">
        <v>7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265.45000000000005</v>
      </c>
      <c r="D20">
        <f t="shared" si="0"/>
        <v>-0.69165767088242802</v>
      </c>
      <c r="E20">
        <f t="shared" si="1"/>
        <v>-2.0219795327907604</v>
      </c>
      <c r="F20">
        <v>485.1</v>
      </c>
      <c r="G20">
        <v>528</v>
      </c>
      <c r="H20">
        <v>125.44</v>
      </c>
      <c r="I20">
        <v>85.16</v>
      </c>
      <c r="J20">
        <v>24.82</v>
      </c>
      <c r="K20">
        <v>2.06</v>
      </c>
      <c r="L20">
        <v>13.82</v>
      </c>
      <c r="M20">
        <v>56.66</v>
      </c>
      <c r="N20">
        <v>58.98</v>
      </c>
      <c r="O20">
        <v>6.9</v>
      </c>
      <c r="P20">
        <v>2.81</v>
      </c>
      <c r="Q20">
        <v>7.97</v>
      </c>
      <c r="R20">
        <v>4.2300000000000004</v>
      </c>
      <c r="S20">
        <v>45.85</v>
      </c>
      <c r="T20">
        <v>104.36</v>
      </c>
      <c r="U20">
        <v>170.4</v>
      </c>
      <c r="V20">
        <v>0.27400000000000002</v>
      </c>
      <c r="W20">
        <v>139.5</v>
      </c>
      <c r="X20">
        <f t="shared" si="2"/>
        <v>0.50274621212121218</v>
      </c>
    </row>
    <row r="21" spans="1:24">
      <c r="A21" t="s">
        <v>178</v>
      </c>
      <c r="B21" t="s">
        <v>7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254.23999999999998</v>
      </c>
      <c r="D21">
        <f t="shared" si="0"/>
        <v>-1.0081263439678199</v>
      </c>
      <c r="E21">
        <f t="shared" si="1"/>
        <v>-2.3384482058761522</v>
      </c>
      <c r="F21">
        <v>446.4</v>
      </c>
      <c r="G21">
        <v>462.29</v>
      </c>
      <c r="H21">
        <v>111.62</v>
      </c>
      <c r="I21">
        <v>72.239999999999995</v>
      </c>
      <c r="J21">
        <v>21.23</v>
      </c>
      <c r="K21">
        <v>0.93</v>
      </c>
      <c r="L21">
        <v>22.62</v>
      </c>
      <c r="M21">
        <v>69.19</v>
      </c>
      <c r="N21">
        <v>60</v>
      </c>
      <c r="O21">
        <v>3.16</v>
      </c>
      <c r="P21">
        <v>1.44</v>
      </c>
      <c r="Q21">
        <v>6.15</v>
      </c>
      <c r="R21">
        <v>2.33</v>
      </c>
      <c r="S21">
        <v>18.559999999999999</v>
      </c>
      <c r="T21">
        <v>109.35</v>
      </c>
      <c r="U21">
        <v>213.5</v>
      </c>
      <c r="V21">
        <v>0.25</v>
      </c>
      <c r="W21">
        <v>117.83</v>
      </c>
      <c r="X21">
        <f t="shared" si="2"/>
        <v>0.54995781868524085</v>
      </c>
    </row>
    <row r="22" spans="1:24">
      <c r="A22" t="s">
        <v>179</v>
      </c>
      <c r="B22" t="s">
        <v>7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245</v>
      </c>
      <c r="D22">
        <f t="shared" si="0"/>
        <v>-1.2689800941291933</v>
      </c>
      <c r="E22">
        <f t="shared" si="1"/>
        <v>-2.5993019560375257</v>
      </c>
      <c r="F22">
        <v>415</v>
      </c>
      <c r="G22">
        <v>461</v>
      </c>
      <c r="H22">
        <v>108</v>
      </c>
      <c r="I22">
        <v>78.5</v>
      </c>
      <c r="J22">
        <v>19.5</v>
      </c>
      <c r="K22">
        <v>4</v>
      </c>
      <c r="L22">
        <v>6</v>
      </c>
      <c r="M22">
        <v>40.5</v>
      </c>
      <c r="N22">
        <v>51.5</v>
      </c>
      <c r="O22">
        <v>17</v>
      </c>
      <c r="P22">
        <v>6</v>
      </c>
      <c r="Q22">
        <v>1</v>
      </c>
      <c r="R22">
        <v>0</v>
      </c>
      <c r="S22">
        <v>36</v>
      </c>
      <c r="T22">
        <v>48.5</v>
      </c>
      <c r="U22">
        <v>0</v>
      </c>
      <c r="V22">
        <v>0.26</v>
      </c>
      <c r="W22">
        <v>116.5</v>
      </c>
      <c r="X22">
        <f t="shared" si="2"/>
        <v>0.53145336225596529</v>
      </c>
    </row>
    <row r="23" spans="1:24">
      <c r="A23" t="s">
        <v>183</v>
      </c>
      <c r="B23" t="s">
        <v>7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243.90999999999997</v>
      </c>
      <c r="D23">
        <f t="shared" si="0"/>
        <v>-1.2997518027521271</v>
      </c>
      <c r="E23">
        <f t="shared" si="1"/>
        <v>-2.6300736646604594</v>
      </c>
      <c r="F23">
        <v>456.6</v>
      </c>
      <c r="G23">
        <v>473.86</v>
      </c>
      <c r="H23">
        <v>121.33</v>
      </c>
      <c r="I23">
        <v>88.32</v>
      </c>
      <c r="J23">
        <v>24.15</v>
      </c>
      <c r="K23">
        <v>3.28</v>
      </c>
      <c r="L23">
        <v>5.5</v>
      </c>
      <c r="M23">
        <v>48.23</v>
      </c>
      <c r="N23">
        <v>52.34</v>
      </c>
      <c r="O23">
        <v>4.72</v>
      </c>
      <c r="P23">
        <v>2.34</v>
      </c>
      <c r="Q23">
        <v>3.03</v>
      </c>
      <c r="R23">
        <v>3.97</v>
      </c>
      <c r="S23">
        <v>32.270000000000003</v>
      </c>
      <c r="T23">
        <v>62.8</v>
      </c>
      <c r="U23">
        <v>174.4</v>
      </c>
      <c r="V23">
        <v>0.26500000000000001</v>
      </c>
      <c r="W23">
        <v>122.17</v>
      </c>
      <c r="X23">
        <f t="shared" si="2"/>
        <v>0.51473008905583917</v>
      </c>
    </row>
    <row r="24" spans="1:24">
      <c r="A24" t="s">
        <v>189</v>
      </c>
      <c r="B24" t="s">
        <v>7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243.05000000000007</v>
      </c>
      <c r="D24">
        <f t="shared" si="0"/>
        <v>-1.3240303985463644</v>
      </c>
      <c r="E24">
        <f t="shared" si="1"/>
        <v>-2.6543522604546967</v>
      </c>
      <c r="F24">
        <v>491.8</v>
      </c>
      <c r="G24">
        <v>512.14</v>
      </c>
      <c r="H24">
        <v>126.42</v>
      </c>
      <c r="I24">
        <v>83.7</v>
      </c>
      <c r="J24">
        <v>23.58</v>
      </c>
      <c r="K24">
        <v>2.7</v>
      </c>
      <c r="L24">
        <v>16.52</v>
      </c>
      <c r="M24">
        <v>58.48</v>
      </c>
      <c r="N24">
        <v>55.86</v>
      </c>
      <c r="O24">
        <v>4.6900000000000004</v>
      </c>
      <c r="P24">
        <v>2.19</v>
      </c>
      <c r="Q24">
        <v>5.68</v>
      </c>
      <c r="R24">
        <v>3.3</v>
      </c>
      <c r="S24">
        <v>31.04</v>
      </c>
      <c r="T24">
        <v>115.55</v>
      </c>
      <c r="U24">
        <v>209.5</v>
      </c>
      <c r="V24">
        <v>0.25700000000000001</v>
      </c>
      <c r="W24">
        <v>132</v>
      </c>
      <c r="X24">
        <f t="shared" si="2"/>
        <v>0.47457726402936712</v>
      </c>
    </row>
    <row r="25" spans="1:24">
      <c r="A25" t="s">
        <v>533</v>
      </c>
      <c r="B25" t="s">
        <v>7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237</v>
      </c>
      <c r="D25">
        <f t="shared" si="0"/>
        <v>-1.4948274968663138</v>
      </c>
      <c r="E25">
        <f t="shared" si="1"/>
        <v>-2.8251493587746461</v>
      </c>
      <c r="F25">
        <v>520</v>
      </c>
      <c r="G25">
        <v>559</v>
      </c>
      <c r="H25">
        <v>122</v>
      </c>
      <c r="I25">
        <v>79</v>
      </c>
      <c r="J25">
        <v>25</v>
      </c>
      <c r="K25">
        <v>4</v>
      </c>
      <c r="L25">
        <v>14</v>
      </c>
      <c r="M25">
        <v>61</v>
      </c>
      <c r="N25">
        <v>64</v>
      </c>
      <c r="O25">
        <v>16</v>
      </c>
      <c r="P25">
        <v>7</v>
      </c>
      <c r="Q25">
        <v>4</v>
      </c>
      <c r="R25">
        <v>0</v>
      </c>
      <c r="S25">
        <v>30</v>
      </c>
      <c r="T25">
        <v>128</v>
      </c>
      <c r="U25">
        <v>0</v>
      </c>
      <c r="V25">
        <v>0</v>
      </c>
      <c r="W25">
        <v>0</v>
      </c>
      <c r="X25">
        <f t="shared" si="2"/>
        <v>0.42397137745974955</v>
      </c>
    </row>
    <row r="26" spans="1:24">
      <c r="A26" t="s">
        <v>205</v>
      </c>
      <c r="B26" t="s">
        <v>7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225.83999999999997</v>
      </c>
      <c r="D26">
        <f t="shared" si="0"/>
        <v>-1.8098846236845976</v>
      </c>
      <c r="E26">
        <f t="shared" si="1"/>
        <v>-3.1402064855929299</v>
      </c>
      <c r="F26">
        <v>459.11</v>
      </c>
      <c r="G26">
        <v>480.67</v>
      </c>
      <c r="H26">
        <v>125.58</v>
      </c>
      <c r="I26">
        <v>87.48</v>
      </c>
      <c r="J26">
        <v>24.66</v>
      </c>
      <c r="K26">
        <v>3.87</v>
      </c>
      <c r="L26">
        <v>8.86</v>
      </c>
      <c r="M26">
        <v>45.5</v>
      </c>
      <c r="N26">
        <v>53.71</v>
      </c>
      <c r="O26">
        <v>4.53</v>
      </c>
      <c r="P26">
        <v>3.4</v>
      </c>
      <c r="Q26">
        <v>2.7</v>
      </c>
      <c r="R26">
        <v>2.73</v>
      </c>
      <c r="S26">
        <v>20.87</v>
      </c>
      <c r="T26">
        <v>81.92</v>
      </c>
      <c r="U26">
        <v>217.9</v>
      </c>
      <c r="V26">
        <v>0.27500000000000002</v>
      </c>
      <c r="W26">
        <v>130.6</v>
      </c>
      <c r="X26">
        <f t="shared" si="2"/>
        <v>0.4698441758378929</v>
      </c>
    </row>
    <row r="27" spans="1:24">
      <c r="A27" t="s">
        <v>214</v>
      </c>
      <c r="B27" t="s">
        <v>7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223.07000000000002</v>
      </c>
      <c r="D27">
        <f t="shared" si="0"/>
        <v>-1.8880842868823242</v>
      </c>
      <c r="E27">
        <f t="shared" si="1"/>
        <v>-3.2184061487906566</v>
      </c>
      <c r="F27">
        <v>351.3</v>
      </c>
      <c r="G27">
        <v>384.43</v>
      </c>
      <c r="H27">
        <v>99.15</v>
      </c>
      <c r="I27">
        <v>62.31</v>
      </c>
      <c r="J27">
        <v>21.6</v>
      </c>
      <c r="K27">
        <v>2.0099999999999998</v>
      </c>
      <c r="L27">
        <v>10.96</v>
      </c>
      <c r="M27">
        <v>47.16</v>
      </c>
      <c r="N27">
        <v>52.16</v>
      </c>
      <c r="O27">
        <v>6.99</v>
      </c>
      <c r="P27">
        <v>2.39</v>
      </c>
      <c r="Q27">
        <v>3.85</v>
      </c>
      <c r="R27">
        <v>1.6</v>
      </c>
      <c r="S27">
        <v>27.83</v>
      </c>
      <c r="T27">
        <v>67.91</v>
      </c>
      <c r="U27">
        <v>99.4</v>
      </c>
      <c r="V27">
        <v>0.28000000000000003</v>
      </c>
      <c r="W27">
        <v>89</v>
      </c>
      <c r="X27">
        <f t="shared" si="2"/>
        <v>0.580261686132716</v>
      </c>
    </row>
    <row r="28" spans="1:24">
      <c r="A28" t="s">
        <v>534</v>
      </c>
      <c r="B28" t="s">
        <v>7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204</v>
      </c>
      <c r="D28">
        <f t="shared" si="0"/>
        <v>-2.4264480331569356</v>
      </c>
      <c r="E28">
        <f t="shared" si="1"/>
        <v>-3.7567698950652679</v>
      </c>
      <c r="F28">
        <v>514</v>
      </c>
      <c r="G28">
        <v>570</v>
      </c>
      <c r="H28">
        <v>112</v>
      </c>
      <c r="I28">
        <v>0</v>
      </c>
      <c r="J28">
        <v>27</v>
      </c>
      <c r="K28">
        <v>5</v>
      </c>
      <c r="L28">
        <v>11</v>
      </c>
      <c r="M28">
        <v>54</v>
      </c>
      <c r="N28">
        <v>76</v>
      </c>
      <c r="O28">
        <v>13</v>
      </c>
      <c r="P28">
        <v>5</v>
      </c>
      <c r="Q28">
        <v>3</v>
      </c>
      <c r="R28">
        <v>0</v>
      </c>
      <c r="S28">
        <v>62</v>
      </c>
      <c r="T28">
        <v>112</v>
      </c>
      <c r="U28">
        <v>0</v>
      </c>
      <c r="V28">
        <v>0</v>
      </c>
      <c r="W28">
        <v>0</v>
      </c>
      <c r="X28">
        <f t="shared" si="2"/>
        <v>0.35789473684210527</v>
      </c>
    </row>
    <row r="29" spans="1:24">
      <c r="A29" t="s">
        <v>244</v>
      </c>
      <c r="B29" t="s">
        <v>7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199.90999999999994</v>
      </c>
      <c r="D29">
        <f t="shared" si="0"/>
        <v>-2.5419125178062898</v>
      </c>
      <c r="E29">
        <f t="shared" si="1"/>
        <v>-3.8722343797146221</v>
      </c>
      <c r="F29">
        <v>469.4</v>
      </c>
      <c r="G29">
        <v>507.71</v>
      </c>
      <c r="H29">
        <v>112.46</v>
      </c>
      <c r="I29">
        <v>82.33</v>
      </c>
      <c r="J29">
        <v>20.3</v>
      </c>
      <c r="K29">
        <v>4.45</v>
      </c>
      <c r="L29">
        <v>5.29</v>
      </c>
      <c r="M29">
        <v>44.05</v>
      </c>
      <c r="N29">
        <v>48.52</v>
      </c>
      <c r="O29">
        <v>13</v>
      </c>
      <c r="P29">
        <v>7.36</v>
      </c>
      <c r="Q29">
        <v>2.88</v>
      </c>
      <c r="R29">
        <v>2.73</v>
      </c>
      <c r="S29">
        <v>47.03</v>
      </c>
      <c r="T29">
        <v>105.65</v>
      </c>
      <c r="U29">
        <v>161.4</v>
      </c>
      <c r="V29">
        <v>0.23899999999999999</v>
      </c>
      <c r="W29">
        <v>136.66999999999999</v>
      </c>
      <c r="X29">
        <f t="shared" si="2"/>
        <v>0.39374839967698083</v>
      </c>
    </row>
    <row r="30" spans="1:24">
      <c r="A30" t="s">
        <v>252</v>
      </c>
      <c r="B30" t="s">
        <v>7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199.15999999999997</v>
      </c>
      <c r="D30">
        <f t="shared" si="0"/>
        <v>-2.563085711812894</v>
      </c>
      <c r="E30">
        <f t="shared" si="1"/>
        <v>-3.8934075737212264</v>
      </c>
      <c r="F30">
        <v>353.5</v>
      </c>
      <c r="G30">
        <v>414.71</v>
      </c>
      <c r="H30">
        <v>87.38</v>
      </c>
      <c r="I30">
        <v>55.3</v>
      </c>
      <c r="J30">
        <v>18.940000000000001</v>
      </c>
      <c r="K30">
        <v>2.5299999999999998</v>
      </c>
      <c r="L30">
        <v>7.94</v>
      </c>
      <c r="M30">
        <v>43.03</v>
      </c>
      <c r="N30">
        <v>41.69</v>
      </c>
      <c r="O30">
        <v>4.92</v>
      </c>
      <c r="P30">
        <v>1.26</v>
      </c>
      <c r="Q30">
        <v>6.92</v>
      </c>
      <c r="R30">
        <v>4.7300000000000004</v>
      </c>
      <c r="S30">
        <v>31.19</v>
      </c>
      <c r="T30">
        <v>59.86</v>
      </c>
      <c r="U30">
        <v>146.80000000000001</v>
      </c>
      <c r="V30">
        <v>0.245</v>
      </c>
      <c r="W30">
        <v>102.67</v>
      </c>
      <c r="X30">
        <f t="shared" si="2"/>
        <v>0.48023920329869058</v>
      </c>
    </row>
    <row r="31" spans="1:24">
      <c r="A31" t="s">
        <v>251</v>
      </c>
      <c r="B31" t="s">
        <v>7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195.89999999999998</v>
      </c>
      <c r="D31">
        <f t="shared" si="0"/>
        <v>-2.6551185284282703</v>
      </c>
      <c r="E31">
        <f t="shared" si="1"/>
        <v>-3.9854403903366027</v>
      </c>
      <c r="F31">
        <v>387.9</v>
      </c>
      <c r="G31">
        <v>441.71</v>
      </c>
      <c r="H31">
        <v>106.18</v>
      </c>
      <c r="I31">
        <v>76.81</v>
      </c>
      <c r="J31">
        <v>20.440000000000001</v>
      </c>
      <c r="K31">
        <v>4.08</v>
      </c>
      <c r="L31">
        <v>3.82</v>
      </c>
      <c r="M31">
        <v>37.729999999999997</v>
      </c>
      <c r="N31">
        <v>49.84</v>
      </c>
      <c r="O31">
        <v>8.06</v>
      </c>
      <c r="P31">
        <v>1.59</v>
      </c>
      <c r="Q31">
        <v>2.72</v>
      </c>
      <c r="R31">
        <v>2.97</v>
      </c>
      <c r="S31">
        <v>33.18</v>
      </c>
      <c r="T31">
        <v>79.25</v>
      </c>
      <c r="U31">
        <v>111.5</v>
      </c>
      <c r="V31">
        <v>0.28599999999999998</v>
      </c>
      <c r="W31">
        <v>112.67</v>
      </c>
      <c r="X31">
        <f t="shared" si="2"/>
        <v>0.44350365624504762</v>
      </c>
    </row>
    <row r="32" spans="1:24">
      <c r="A32" t="s">
        <v>535</v>
      </c>
      <c r="B32" t="s">
        <v>7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192.05</v>
      </c>
      <c r="D32">
        <f t="shared" si="0"/>
        <v>-2.7638075909955089</v>
      </c>
      <c r="E32">
        <f t="shared" si="1"/>
        <v>-4.0941294529038412</v>
      </c>
      <c r="F32">
        <v>447.56</v>
      </c>
      <c r="G32">
        <v>473.67</v>
      </c>
      <c r="H32">
        <v>117.44</v>
      </c>
      <c r="I32">
        <v>91.35</v>
      </c>
      <c r="J32">
        <v>18.14</v>
      </c>
      <c r="K32">
        <v>3.79</v>
      </c>
      <c r="L32">
        <v>2.42</v>
      </c>
      <c r="M32">
        <v>34.61</v>
      </c>
      <c r="N32">
        <v>55.52</v>
      </c>
      <c r="O32">
        <v>14.96</v>
      </c>
      <c r="P32">
        <v>5.84</v>
      </c>
      <c r="Q32">
        <v>2.06</v>
      </c>
      <c r="R32">
        <v>2.4300000000000002</v>
      </c>
      <c r="S32">
        <v>37.54</v>
      </c>
      <c r="T32">
        <v>95.48</v>
      </c>
      <c r="U32">
        <v>141</v>
      </c>
      <c r="V32">
        <v>0.26200000000000001</v>
      </c>
      <c r="W32">
        <v>127.4</v>
      </c>
      <c r="X32">
        <f t="shared" si="2"/>
        <v>0.40545105242046153</v>
      </c>
    </row>
    <row r="33" spans="1:24">
      <c r="A33" t="s">
        <v>537</v>
      </c>
      <c r="B33" t="s">
        <v>7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186.01000000000002</v>
      </c>
      <c r="D33">
        <f t="shared" si="0"/>
        <v>-2.9343223800620346</v>
      </c>
      <c r="E33">
        <f t="shared" si="1"/>
        <v>-4.264644241970367</v>
      </c>
      <c r="F33">
        <v>421</v>
      </c>
      <c r="G33">
        <v>454.5</v>
      </c>
      <c r="H33">
        <v>111.04</v>
      </c>
      <c r="I33">
        <v>77.180000000000007</v>
      </c>
      <c r="J33">
        <v>20.04</v>
      </c>
      <c r="K33">
        <v>6.08</v>
      </c>
      <c r="L33">
        <v>6.1</v>
      </c>
      <c r="M33">
        <v>36.47</v>
      </c>
      <c r="N33">
        <v>48.43</v>
      </c>
      <c r="O33">
        <v>14.21</v>
      </c>
      <c r="P33">
        <v>6.9</v>
      </c>
      <c r="Q33">
        <v>2.52</v>
      </c>
      <c r="R33">
        <v>3</v>
      </c>
      <c r="S33">
        <v>31.6</v>
      </c>
      <c r="T33">
        <v>100.22</v>
      </c>
      <c r="U33">
        <v>181.9</v>
      </c>
      <c r="V33">
        <v>0.26400000000000001</v>
      </c>
      <c r="W33">
        <v>116.4</v>
      </c>
      <c r="X33">
        <f t="shared" si="2"/>
        <v>0.40926292629262928</v>
      </c>
    </row>
    <row r="34" spans="1:24">
      <c r="A34" t="s">
        <v>536</v>
      </c>
      <c r="B34" t="s">
        <v>7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185.66</v>
      </c>
      <c r="D34">
        <f t="shared" si="0"/>
        <v>-2.9442032039317838</v>
      </c>
      <c r="E34">
        <f t="shared" si="1"/>
        <v>-4.2745250658401162</v>
      </c>
      <c r="F34">
        <v>412.7</v>
      </c>
      <c r="G34">
        <v>414.29</v>
      </c>
      <c r="H34">
        <v>102.19</v>
      </c>
      <c r="I34">
        <v>74.8</v>
      </c>
      <c r="J34">
        <v>19</v>
      </c>
      <c r="K34">
        <v>3.82</v>
      </c>
      <c r="L34">
        <v>4.75</v>
      </c>
      <c r="M34">
        <v>43.28</v>
      </c>
      <c r="N34">
        <v>40.29</v>
      </c>
      <c r="O34">
        <v>4.47</v>
      </c>
      <c r="P34">
        <v>1.92</v>
      </c>
      <c r="Q34">
        <v>1.27</v>
      </c>
      <c r="R34">
        <v>3.7</v>
      </c>
      <c r="S34">
        <v>17.47</v>
      </c>
      <c r="T34">
        <v>62.46</v>
      </c>
      <c r="U34">
        <v>132.1</v>
      </c>
      <c r="V34">
        <v>0.25</v>
      </c>
      <c r="W34">
        <v>115</v>
      </c>
      <c r="X34">
        <f t="shared" si="2"/>
        <v>0.44814019165318975</v>
      </c>
    </row>
    <row r="35" spans="1:24">
      <c r="A35" t="s">
        <v>538</v>
      </c>
      <c r="B35" t="s">
        <v>7</v>
      </c>
      <c r="C35">
        <f>(H35*'Points System'!$B$17)+(I35*'Points System'!$B$4)+(J35*'Points System'!$B$5)+(K35*'Points System'!$B$6)+(L35*'Points System'!$B$7)+(M35*'Points System'!$B$3)+(N35*'Points System'!$B$2)+(O35*'Points System'!$B$11)+(P35*'Points System'!$B$12)+(Q35*'Points System'!$B$10)+(R35*'Points System'!$B$13)+(S35*'Points System'!$B$8)+(T35*'Points System'!$B$9)+(U35*'Points System'!$B$14)+(F35*'Points System'!$B$15)</f>
        <v>182.23999999999998</v>
      </c>
      <c r="D35">
        <f t="shared" si="0"/>
        <v>-3.0407529686019035</v>
      </c>
      <c r="E35">
        <f t="shared" si="1"/>
        <v>-4.3710748305102358</v>
      </c>
      <c r="F35">
        <v>356.33</v>
      </c>
      <c r="G35">
        <v>374.5</v>
      </c>
      <c r="H35">
        <v>87.09</v>
      </c>
      <c r="I35">
        <v>57.9</v>
      </c>
      <c r="J35">
        <v>18.52</v>
      </c>
      <c r="K35">
        <v>1.1100000000000001</v>
      </c>
      <c r="L35">
        <v>8.43</v>
      </c>
      <c r="M35">
        <v>43.54</v>
      </c>
      <c r="N35">
        <v>39.57</v>
      </c>
      <c r="O35">
        <v>4.92</v>
      </c>
      <c r="P35">
        <v>2.61</v>
      </c>
      <c r="Q35">
        <v>2.86</v>
      </c>
      <c r="R35">
        <v>4.03</v>
      </c>
      <c r="S35">
        <v>28.06</v>
      </c>
      <c r="T35">
        <v>66.09</v>
      </c>
      <c r="U35">
        <v>139.1</v>
      </c>
      <c r="V35">
        <v>0.246</v>
      </c>
      <c r="W35">
        <v>108.8</v>
      </c>
      <c r="X35">
        <f t="shared" si="2"/>
        <v>0.48662216288384508</v>
      </c>
    </row>
    <row r="36" spans="1:24">
      <c r="A36" t="s">
        <v>539</v>
      </c>
      <c r="B36" t="s">
        <v>7</v>
      </c>
      <c r="C36">
        <f>(H36*'Points System'!$B$17)+(I36*'Points System'!$B$4)+(J36*'Points System'!$B$5)+(K36*'Points System'!$B$6)+(L36*'Points System'!$B$7)+(M36*'Points System'!$B$3)+(N36*'Points System'!$B$2)+(O36*'Points System'!$B$11)+(P36*'Points System'!$B$12)+(Q36*'Points System'!$B$10)+(R36*'Points System'!$B$13)+(S36*'Points System'!$B$8)+(T36*'Points System'!$B$9)+(U36*'Points System'!$B$14)+(F36*'Points System'!$B$15)</f>
        <v>159.10000000000002</v>
      </c>
      <c r="D36">
        <f t="shared" si="0"/>
        <v>-3.6940165810190231</v>
      </c>
      <c r="E36">
        <f t="shared" si="1"/>
        <v>-5.0243384429273554</v>
      </c>
      <c r="F36">
        <v>305.39999999999998</v>
      </c>
      <c r="G36">
        <v>370.43</v>
      </c>
      <c r="H36">
        <v>81.72</v>
      </c>
      <c r="I36">
        <v>55.66</v>
      </c>
      <c r="J36">
        <v>15.39</v>
      </c>
      <c r="K36">
        <v>2.5099999999999998</v>
      </c>
      <c r="L36">
        <v>8.17</v>
      </c>
      <c r="M36">
        <v>33.75</v>
      </c>
      <c r="N36">
        <v>36.700000000000003</v>
      </c>
      <c r="O36">
        <v>2.5099999999999998</v>
      </c>
      <c r="P36">
        <v>1.96</v>
      </c>
      <c r="Q36">
        <v>2.98</v>
      </c>
      <c r="R36">
        <v>1.57</v>
      </c>
      <c r="S36">
        <v>20.55</v>
      </c>
      <c r="T36">
        <v>62.08</v>
      </c>
      <c r="U36">
        <v>86.3</v>
      </c>
      <c r="V36">
        <v>0.28199999999999997</v>
      </c>
      <c r="W36">
        <v>91</v>
      </c>
      <c r="X36">
        <f t="shared" si="2"/>
        <v>0.4295008503630916</v>
      </c>
    </row>
    <row r="37" spans="1:24">
      <c r="A37" t="s">
        <v>540</v>
      </c>
      <c r="B37" t="s">
        <v>7</v>
      </c>
      <c r="C37">
        <f>(H37*'Points System'!$B$17)+(I37*'Points System'!$B$4)+(J37*'Points System'!$B$5)+(K37*'Points System'!$B$6)+(L37*'Points System'!$B$7)+(M37*'Points System'!$B$3)+(N37*'Points System'!$B$2)+(O37*'Points System'!$B$11)+(P37*'Points System'!$B$12)+(Q37*'Points System'!$B$10)+(R37*'Points System'!$B$13)+(S37*'Points System'!$B$8)+(T37*'Points System'!$B$9)+(U37*'Points System'!$B$14)+(F37*'Points System'!$B$15)</f>
        <v>158.5</v>
      </c>
      <c r="D37">
        <f t="shared" si="0"/>
        <v>-3.7109551362243081</v>
      </c>
      <c r="E37">
        <f t="shared" si="1"/>
        <v>-5.0412769981326404</v>
      </c>
      <c r="F37">
        <v>325.89</v>
      </c>
      <c r="G37">
        <v>390.33</v>
      </c>
      <c r="H37">
        <v>80.2</v>
      </c>
      <c r="I37">
        <v>51.01</v>
      </c>
      <c r="J37">
        <v>14.41</v>
      </c>
      <c r="K37">
        <v>1.08</v>
      </c>
      <c r="L37">
        <v>11.86</v>
      </c>
      <c r="M37">
        <v>43.99</v>
      </c>
      <c r="N37">
        <v>33.71</v>
      </c>
      <c r="O37">
        <v>1.22</v>
      </c>
      <c r="P37">
        <v>1.34</v>
      </c>
      <c r="Q37">
        <v>3.56</v>
      </c>
      <c r="R37">
        <v>2.5299999999999998</v>
      </c>
      <c r="S37">
        <v>23.92</v>
      </c>
      <c r="T37">
        <v>77.069999999999993</v>
      </c>
      <c r="U37">
        <v>83.2</v>
      </c>
      <c r="V37">
        <v>0.246</v>
      </c>
      <c r="W37">
        <v>103.6</v>
      </c>
      <c r="X37">
        <f t="shared" si="2"/>
        <v>0.40606666154279714</v>
      </c>
    </row>
    <row r="38" spans="1:24">
      <c r="A38" t="s">
        <v>542</v>
      </c>
      <c r="B38" t="s">
        <v>7</v>
      </c>
      <c r="C38">
        <f>(H38*'Points System'!$B$17)+(I38*'Points System'!$B$4)+(J38*'Points System'!$B$5)+(K38*'Points System'!$B$6)+(L38*'Points System'!$B$7)+(M38*'Points System'!$B$3)+(N38*'Points System'!$B$2)+(O38*'Points System'!$B$11)+(P38*'Points System'!$B$12)+(Q38*'Points System'!$B$10)+(R38*'Points System'!$B$13)+(S38*'Points System'!$B$8)+(T38*'Points System'!$B$9)+(U38*'Points System'!$B$14)+(F38*'Points System'!$B$15)</f>
        <v>149.04</v>
      </c>
      <c r="D38">
        <f t="shared" si="0"/>
        <v>-3.9780196899609526</v>
      </c>
      <c r="E38">
        <f t="shared" si="1"/>
        <v>-5.3083415518692849</v>
      </c>
      <c r="F38">
        <v>251.71</v>
      </c>
      <c r="G38">
        <v>373.25</v>
      </c>
      <c r="H38">
        <v>66.86</v>
      </c>
      <c r="I38">
        <v>44.29</v>
      </c>
      <c r="J38">
        <v>13.86</v>
      </c>
      <c r="K38">
        <v>1.67</v>
      </c>
      <c r="L38">
        <v>7.29</v>
      </c>
      <c r="M38">
        <v>28.86</v>
      </c>
      <c r="N38">
        <v>32</v>
      </c>
      <c r="O38">
        <v>5.43</v>
      </c>
      <c r="P38">
        <v>2</v>
      </c>
      <c r="Q38">
        <v>5</v>
      </c>
      <c r="R38">
        <v>1</v>
      </c>
      <c r="S38">
        <v>21.86</v>
      </c>
      <c r="T38">
        <v>48.29</v>
      </c>
      <c r="U38">
        <v>0</v>
      </c>
      <c r="V38">
        <v>0.27100000000000002</v>
      </c>
      <c r="W38">
        <v>66.75</v>
      </c>
      <c r="X38">
        <f t="shared" si="2"/>
        <v>0.39930341594105823</v>
      </c>
    </row>
    <row r="39" spans="1:24">
      <c r="A39" t="s">
        <v>541</v>
      </c>
      <c r="B39" t="s">
        <v>7</v>
      </c>
      <c r="C39">
        <f>(H39*'Points System'!$B$17)+(I39*'Points System'!$B$4)+(J39*'Points System'!$B$5)+(K39*'Points System'!$B$6)+(L39*'Points System'!$B$7)+(M39*'Points System'!$B$3)+(N39*'Points System'!$B$2)+(O39*'Points System'!$B$11)+(P39*'Points System'!$B$12)+(Q39*'Points System'!$B$10)+(R39*'Points System'!$B$13)+(S39*'Points System'!$B$8)+(T39*'Points System'!$B$9)+(U39*'Points System'!$B$14)+(F39*'Points System'!$B$15)</f>
        <v>146.10999999999999</v>
      </c>
      <c r="D39">
        <f t="shared" si="0"/>
        <v>-4.0607363012134243</v>
      </c>
      <c r="E39">
        <f t="shared" si="1"/>
        <v>-5.3910581631217562</v>
      </c>
      <c r="F39">
        <v>247.75</v>
      </c>
      <c r="G39">
        <v>298</v>
      </c>
      <c r="H39">
        <v>64.3</v>
      </c>
      <c r="I39">
        <v>47.81</v>
      </c>
      <c r="J39">
        <v>9.6199999999999992</v>
      </c>
      <c r="K39">
        <v>7.59</v>
      </c>
      <c r="L39">
        <v>3.18</v>
      </c>
      <c r="M39">
        <v>23.16</v>
      </c>
      <c r="N39">
        <v>27.94</v>
      </c>
      <c r="O39">
        <v>9.99</v>
      </c>
      <c r="P39">
        <v>2.25</v>
      </c>
      <c r="Q39">
        <v>1.93</v>
      </c>
      <c r="R39">
        <v>1.9</v>
      </c>
      <c r="S39">
        <v>18.54</v>
      </c>
      <c r="T39">
        <v>35.74</v>
      </c>
      <c r="U39">
        <v>26.3</v>
      </c>
      <c r="V39">
        <v>0.252</v>
      </c>
      <c r="W39">
        <v>119.67</v>
      </c>
      <c r="X39">
        <f t="shared" si="2"/>
        <v>0.49030201342281876</v>
      </c>
    </row>
    <row r="40" spans="1:24">
      <c r="A40" t="s">
        <v>543</v>
      </c>
      <c r="B40" t="s">
        <v>7</v>
      </c>
      <c r="C40">
        <f>(H40*'Points System'!$B$17)+(I40*'Points System'!$B$4)+(J40*'Points System'!$B$5)+(K40*'Points System'!$B$6)+(L40*'Points System'!$B$7)+(M40*'Points System'!$B$3)+(N40*'Points System'!$B$2)+(O40*'Points System'!$B$11)+(P40*'Points System'!$B$12)+(Q40*'Points System'!$B$10)+(R40*'Points System'!$B$13)+(S40*'Points System'!$B$8)+(T40*'Points System'!$B$9)+(U40*'Points System'!$B$14)+(F40*'Points System'!$B$15)</f>
        <v>140.06</v>
      </c>
      <c r="D40">
        <f t="shared" si="0"/>
        <v>-4.2315333995333706</v>
      </c>
      <c r="E40">
        <f t="shared" si="1"/>
        <v>-5.5618552614417025</v>
      </c>
      <c r="F40">
        <v>362.11</v>
      </c>
      <c r="G40">
        <v>383.67</v>
      </c>
      <c r="H40">
        <v>81.91</v>
      </c>
      <c r="I40">
        <v>51.53</v>
      </c>
      <c r="J40">
        <v>18.5</v>
      </c>
      <c r="K40">
        <v>1.69</v>
      </c>
      <c r="L40">
        <v>10.16</v>
      </c>
      <c r="M40">
        <v>35.44</v>
      </c>
      <c r="N40">
        <v>44.37</v>
      </c>
      <c r="O40">
        <v>5.92</v>
      </c>
      <c r="P40">
        <v>1.41</v>
      </c>
      <c r="Q40">
        <v>6.88</v>
      </c>
      <c r="R40">
        <v>2.2000000000000002</v>
      </c>
      <c r="S40">
        <v>25.82</v>
      </c>
      <c r="T40">
        <v>111.2</v>
      </c>
      <c r="U40">
        <v>113</v>
      </c>
      <c r="V40">
        <v>0.247</v>
      </c>
      <c r="W40">
        <v>110.6</v>
      </c>
      <c r="X40">
        <f t="shared" si="2"/>
        <v>0.36505330101389216</v>
      </c>
    </row>
    <row r="41" spans="1:24">
      <c r="A41" t="s">
        <v>545</v>
      </c>
      <c r="B41" t="s">
        <v>7</v>
      </c>
      <c r="C41">
        <f>(H41*'Points System'!$B$17)+(I41*'Points System'!$B$4)+(J41*'Points System'!$B$5)+(K41*'Points System'!$B$6)+(L41*'Points System'!$B$7)+(M41*'Points System'!$B$3)+(N41*'Points System'!$B$2)+(O41*'Points System'!$B$11)+(P41*'Points System'!$B$12)+(Q41*'Points System'!$B$10)+(R41*'Points System'!$B$13)+(S41*'Points System'!$B$8)+(T41*'Points System'!$B$9)+(U41*'Points System'!$B$14)+(F41*'Points System'!$B$15)</f>
        <v>132.83999999999997</v>
      </c>
      <c r="D41">
        <f t="shared" si="0"/>
        <v>-4.4353606805036225</v>
      </c>
      <c r="E41">
        <f t="shared" si="1"/>
        <v>-5.7656825424119544</v>
      </c>
      <c r="F41">
        <v>251.33</v>
      </c>
      <c r="G41">
        <v>318.83</v>
      </c>
      <c r="H41">
        <v>67.260000000000005</v>
      </c>
      <c r="I41">
        <v>43.08</v>
      </c>
      <c r="J41">
        <v>9.84</v>
      </c>
      <c r="K41">
        <v>3.8</v>
      </c>
      <c r="L41">
        <v>3.48</v>
      </c>
      <c r="M41">
        <v>23.17</v>
      </c>
      <c r="N41">
        <v>30.73</v>
      </c>
      <c r="O41">
        <v>15.57</v>
      </c>
      <c r="P41">
        <v>4.49</v>
      </c>
      <c r="Q41">
        <v>2.06</v>
      </c>
      <c r="R41">
        <v>1.47</v>
      </c>
      <c r="S41">
        <v>12.39</v>
      </c>
      <c r="T41">
        <v>34.67</v>
      </c>
      <c r="U41">
        <v>65.900000000000006</v>
      </c>
      <c r="V41">
        <v>0.26</v>
      </c>
      <c r="W41">
        <v>64.8</v>
      </c>
      <c r="X41">
        <f t="shared" si="2"/>
        <v>0.41664837060502458</v>
      </c>
    </row>
    <row r="42" spans="1:24">
      <c r="A42" t="s">
        <v>544</v>
      </c>
      <c r="B42" t="s">
        <v>7</v>
      </c>
      <c r="C42">
        <f>(H42*'Points System'!$B$17)+(I42*'Points System'!$B$4)+(J42*'Points System'!$B$5)+(K42*'Points System'!$B$6)+(L42*'Points System'!$B$7)+(M42*'Points System'!$B$3)+(N42*'Points System'!$B$2)+(O42*'Points System'!$B$11)+(P42*'Points System'!$B$12)+(Q42*'Points System'!$B$10)+(R42*'Points System'!$B$13)+(S42*'Points System'!$B$8)+(T42*'Points System'!$B$9)+(U42*'Points System'!$B$14)+(F42*'Points System'!$B$15)</f>
        <v>132.67000000000002</v>
      </c>
      <c r="D42">
        <f t="shared" si="0"/>
        <v>-4.4401599378117851</v>
      </c>
      <c r="E42">
        <f t="shared" si="1"/>
        <v>-5.770481799720117</v>
      </c>
      <c r="F42">
        <v>279.8</v>
      </c>
      <c r="G42">
        <v>333</v>
      </c>
      <c r="H42">
        <v>70.599999999999994</v>
      </c>
      <c r="I42">
        <v>42</v>
      </c>
      <c r="J42">
        <v>14.4</v>
      </c>
      <c r="K42">
        <v>1.4</v>
      </c>
      <c r="L42">
        <v>6</v>
      </c>
      <c r="M42">
        <v>27.8</v>
      </c>
      <c r="N42">
        <v>34.200000000000003</v>
      </c>
      <c r="O42">
        <v>3.4</v>
      </c>
      <c r="P42">
        <v>3</v>
      </c>
      <c r="Q42">
        <v>1.67</v>
      </c>
      <c r="R42">
        <v>1.5</v>
      </c>
      <c r="S42">
        <v>17.399999999999999</v>
      </c>
      <c r="T42">
        <v>47.8</v>
      </c>
      <c r="U42">
        <v>0</v>
      </c>
      <c r="V42">
        <v>0.251</v>
      </c>
      <c r="W42">
        <v>72.33</v>
      </c>
      <c r="X42">
        <f t="shared" si="2"/>
        <v>0.39840840840840847</v>
      </c>
    </row>
    <row r="44" spans="1:24">
      <c r="A44" s="1" t="s">
        <v>615</v>
      </c>
    </row>
    <row r="45" spans="1:24">
      <c r="A45" s="5">
        <f>STDEV(LARGE($C$2:$C$42,{1,2,3,4,5,6,7,8,9,10,11,12,13,14}))</f>
        <v>35.422147445776737</v>
      </c>
    </row>
    <row r="46" spans="1:24">
      <c r="A46" s="4" t="s">
        <v>616</v>
      </c>
    </row>
    <row r="47" spans="1:24">
      <c r="A47" s="5">
        <f>AVERAGE(LARGE($C$2:$C$42,{1,2,3,4,5,6,7,8,9,10,11,12,13,14}))</f>
        <v>337.07285714285712</v>
      </c>
    </row>
    <row r="48" spans="1:24">
      <c r="A48" s="1" t="s">
        <v>617</v>
      </c>
    </row>
    <row r="49" spans="1:1">
      <c r="A49" s="5">
        <f>LARGE($E$2:$E$42,14)</f>
        <v>-1.3303218619083323</v>
      </c>
    </row>
  </sheetData>
  <autoFilter ref="A1:W1">
    <sortState ref="A2:W42">
      <sortCondition descending="1" ref="C1:C42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X56"/>
  <sheetViews>
    <sheetView workbookViewId="0">
      <pane ySplit="1" topLeftCell="A18" activePane="bottomLeft" state="frozen"/>
      <selection pane="bottomLeft" activeCell="A2" sqref="A2:D49"/>
    </sheetView>
  </sheetViews>
  <sheetFormatPr baseColWidth="10" defaultRowHeight="15" x14ac:dyDescent="0"/>
  <cols>
    <col min="1" max="1" width="16.1640625" bestFit="1" customWidth="1"/>
    <col min="2" max="2" width="7.33203125" bestFit="1" customWidth="1"/>
    <col min="3" max="3" width="8.1640625" bestFit="1" customWidth="1"/>
    <col min="4" max="5" width="12.1640625" customWidth="1"/>
    <col min="6" max="9" width="7.1640625" bestFit="1" customWidth="1"/>
    <col min="10" max="10" width="6.1640625" bestFit="1" customWidth="1"/>
    <col min="11" max="11" width="6" bestFit="1" customWidth="1"/>
    <col min="12" max="12" width="6.33203125" bestFit="1" customWidth="1"/>
    <col min="13" max="13" width="7.1640625" bestFit="1" customWidth="1"/>
    <col min="14" max="15" width="6.1640625" bestFit="1" customWidth="1"/>
    <col min="16" max="16" width="5.83203125" bestFit="1" customWidth="1"/>
    <col min="17" max="17" width="7.33203125" bestFit="1" customWidth="1"/>
    <col min="18" max="18" width="5.83203125" bestFit="1" customWidth="1"/>
    <col min="19" max="19" width="6.1640625" bestFit="1" customWidth="1"/>
    <col min="20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12.1640625" bestFit="1" customWidth="1"/>
  </cols>
  <sheetData>
    <row r="1" spans="1:24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25</v>
      </c>
      <c r="B2" t="s">
        <v>8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447.22000000000014</v>
      </c>
      <c r="D2">
        <f t="shared" ref="D2:D49" si="0">E2-$A$56</f>
        <v>3.0582071044239107</v>
      </c>
      <c r="E2">
        <f t="shared" ref="E2:E49" si="1">(C2-$A$54)/$A$52</f>
        <v>1.8139724890177309</v>
      </c>
      <c r="F2">
        <v>575.79999999999995</v>
      </c>
      <c r="G2">
        <v>643.14</v>
      </c>
      <c r="H2">
        <v>160.19</v>
      </c>
      <c r="I2">
        <v>92.62</v>
      </c>
      <c r="J2">
        <v>34.119999999999997</v>
      </c>
      <c r="K2">
        <v>2.1</v>
      </c>
      <c r="L2">
        <v>31.61</v>
      </c>
      <c r="M2">
        <v>102.34</v>
      </c>
      <c r="N2">
        <v>99.44</v>
      </c>
      <c r="O2">
        <v>5.26</v>
      </c>
      <c r="P2">
        <v>1.38</v>
      </c>
      <c r="Q2">
        <v>6.05</v>
      </c>
      <c r="R2">
        <v>5.63</v>
      </c>
      <c r="S2">
        <v>67.069999999999993</v>
      </c>
      <c r="T2">
        <v>125.16</v>
      </c>
      <c r="U2">
        <v>286.60000000000002</v>
      </c>
      <c r="V2">
        <v>0.27800000000000002</v>
      </c>
      <c r="W2">
        <v>149.83000000000001</v>
      </c>
      <c r="X2">
        <f t="shared" ref="X2:X49" si="2">C2/G2</f>
        <v>0.69536959293466449</v>
      </c>
    </row>
    <row r="3" spans="1:24">
      <c r="A3" t="s">
        <v>27</v>
      </c>
      <c r="B3" t="s">
        <v>8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443.81000000000006</v>
      </c>
      <c r="D3">
        <f t="shared" si="0"/>
        <v>2.9933008604076932</v>
      </c>
      <c r="E3">
        <f t="shared" si="1"/>
        <v>1.7490662450015129</v>
      </c>
      <c r="F3">
        <v>583.70000000000005</v>
      </c>
      <c r="G3">
        <v>636.14</v>
      </c>
      <c r="H3">
        <v>165.35</v>
      </c>
      <c r="I3">
        <v>105.69</v>
      </c>
      <c r="J3">
        <v>34.04</v>
      </c>
      <c r="K3">
        <v>1.66</v>
      </c>
      <c r="L3">
        <v>30.53</v>
      </c>
      <c r="M3">
        <v>90.96</v>
      </c>
      <c r="N3">
        <v>89.53</v>
      </c>
      <c r="O3">
        <v>13.32</v>
      </c>
      <c r="P3">
        <v>5.77</v>
      </c>
      <c r="Q3">
        <v>4.0199999999999996</v>
      </c>
      <c r="R3">
        <v>3.9</v>
      </c>
      <c r="S3">
        <v>54.4</v>
      </c>
      <c r="T3">
        <v>103.52</v>
      </c>
      <c r="U3">
        <v>284</v>
      </c>
      <c r="V3">
        <v>0.28399999999999997</v>
      </c>
      <c r="W3">
        <v>145.5</v>
      </c>
      <c r="X3">
        <f t="shared" si="2"/>
        <v>0.69766089225642169</v>
      </c>
    </row>
    <row r="4" spans="1:24">
      <c r="A4" t="s">
        <v>31</v>
      </c>
      <c r="B4" t="s">
        <v>8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426.53000000000009</v>
      </c>
      <c r="D4">
        <f t="shared" si="0"/>
        <v>2.664391799821118</v>
      </c>
      <c r="E4">
        <f t="shared" si="1"/>
        <v>1.4201571844149379</v>
      </c>
      <c r="F4">
        <v>573.29999999999995</v>
      </c>
      <c r="G4">
        <v>614.42999999999995</v>
      </c>
      <c r="H4">
        <v>163.74</v>
      </c>
      <c r="I4">
        <v>91.09</v>
      </c>
      <c r="J4">
        <v>39.43</v>
      </c>
      <c r="K4">
        <v>3.51</v>
      </c>
      <c r="L4">
        <v>30.03</v>
      </c>
      <c r="M4">
        <v>99.23</v>
      </c>
      <c r="N4">
        <v>82.59</v>
      </c>
      <c r="O4">
        <v>2.95</v>
      </c>
      <c r="P4">
        <v>2.69</v>
      </c>
      <c r="Q4">
        <v>4.07</v>
      </c>
      <c r="R4">
        <v>5.87</v>
      </c>
      <c r="S4">
        <v>34.67</v>
      </c>
      <c r="T4">
        <v>94.89</v>
      </c>
      <c r="U4">
        <v>300.7</v>
      </c>
      <c r="V4">
        <v>0.28599999999999998</v>
      </c>
      <c r="W4">
        <v>147.83000000000001</v>
      </c>
      <c r="X4">
        <f t="shared" si="2"/>
        <v>0.69418810930455888</v>
      </c>
    </row>
    <row r="5" spans="1:24">
      <c r="A5" t="s">
        <v>43</v>
      </c>
      <c r="B5" t="s">
        <v>8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381.96999999999997</v>
      </c>
      <c r="D5">
        <f t="shared" si="0"/>
        <v>1.8162327871048076</v>
      </c>
      <c r="E5">
        <f t="shared" si="1"/>
        <v>0.57199817169862754</v>
      </c>
      <c r="F5">
        <v>560.79999999999995</v>
      </c>
      <c r="G5">
        <v>638.29</v>
      </c>
      <c r="H5">
        <v>154.15</v>
      </c>
      <c r="I5">
        <v>94.86</v>
      </c>
      <c r="J5">
        <v>38.01</v>
      </c>
      <c r="K5">
        <v>3.17</v>
      </c>
      <c r="L5">
        <v>18.100000000000001</v>
      </c>
      <c r="M5">
        <v>71.13</v>
      </c>
      <c r="N5">
        <v>98</v>
      </c>
      <c r="O5">
        <v>4.45</v>
      </c>
      <c r="P5">
        <v>2.71</v>
      </c>
      <c r="Q5">
        <v>6.97</v>
      </c>
      <c r="R5">
        <v>5.17</v>
      </c>
      <c r="S5">
        <v>76.819999999999993</v>
      </c>
      <c r="T5">
        <v>125.48</v>
      </c>
      <c r="U5">
        <v>245.7</v>
      </c>
      <c r="V5">
        <v>0.27400000000000002</v>
      </c>
      <c r="W5">
        <v>147</v>
      </c>
      <c r="X5">
        <f t="shared" si="2"/>
        <v>0.59842704726691631</v>
      </c>
    </row>
    <row r="6" spans="1:24">
      <c r="A6" t="s">
        <v>49</v>
      </c>
      <c r="B6" t="s">
        <v>8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373.94000000000005</v>
      </c>
      <c r="D6">
        <f t="shared" si="0"/>
        <v>1.6633890511956539</v>
      </c>
      <c r="E6">
        <f t="shared" si="1"/>
        <v>0.41915443578947392</v>
      </c>
      <c r="F6">
        <v>576.9</v>
      </c>
      <c r="G6">
        <v>630</v>
      </c>
      <c r="H6">
        <v>153.47999999999999</v>
      </c>
      <c r="I6">
        <v>96.94</v>
      </c>
      <c r="J6">
        <v>31.34</v>
      </c>
      <c r="K6">
        <v>1.63</v>
      </c>
      <c r="L6">
        <v>23.56</v>
      </c>
      <c r="M6">
        <v>81.040000000000006</v>
      </c>
      <c r="N6">
        <v>77.209999999999994</v>
      </c>
      <c r="O6">
        <v>6.18</v>
      </c>
      <c r="P6">
        <v>4.1399999999999997</v>
      </c>
      <c r="Q6">
        <v>6.17</v>
      </c>
      <c r="R6">
        <v>4</v>
      </c>
      <c r="S6">
        <v>53.14</v>
      </c>
      <c r="T6">
        <v>104.41</v>
      </c>
      <c r="U6">
        <v>257.60000000000002</v>
      </c>
      <c r="V6">
        <v>0.26500000000000001</v>
      </c>
      <c r="W6">
        <v>152.83000000000001</v>
      </c>
      <c r="X6">
        <f t="shared" si="2"/>
        <v>0.59355555555555561</v>
      </c>
    </row>
    <row r="7" spans="1:24">
      <c r="A7" t="s">
        <v>50</v>
      </c>
      <c r="B7" t="s">
        <v>8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371.17</v>
      </c>
      <c r="D7">
        <f t="shared" si="0"/>
        <v>1.6106646242381988</v>
      </c>
      <c r="E7">
        <f t="shared" si="1"/>
        <v>0.36643000883201871</v>
      </c>
      <c r="F7">
        <v>525.70000000000005</v>
      </c>
      <c r="G7">
        <v>564.29</v>
      </c>
      <c r="H7">
        <v>154.09</v>
      </c>
      <c r="I7">
        <v>105.18</v>
      </c>
      <c r="J7">
        <v>28.13</v>
      </c>
      <c r="K7">
        <v>2.15</v>
      </c>
      <c r="L7">
        <v>18.75</v>
      </c>
      <c r="M7">
        <v>78</v>
      </c>
      <c r="N7">
        <v>72.12</v>
      </c>
      <c r="O7">
        <v>1.1200000000000001</v>
      </c>
      <c r="P7">
        <v>0.9</v>
      </c>
      <c r="Q7">
        <v>3.92</v>
      </c>
      <c r="R7">
        <v>4.47</v>
      </c>
      <c r="S7">
        <v>43.39</v>
      </c>
      <c r="T7">
        <v>69.37</v>
      </c>
      <c r="U7">
        <v>260.8</v>
      </c>
      <c r="V7">
        <v>0.29199999999999998</v>
      </c>
      <c r="W7">
        <v>131.66999999999999</v>
      </c>
      <c r="X7">
        <f t="shared" si="2"/>
        <v>0.65776462457247165</v>
      </c>
    </row>
    <row r="8" spans="1:24">
      <c r="A8" t="s">
        <v>60</v>
      </c>
      <c r="B8" t="s">
        <v>8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360.56000000000006</v>
      </c>
      <c r="D8">
        <f t="shared" si="0"/>
        <v>1.4087129383109098</v>
      </c>
      <c r="E8">
        <f t="shared" si="1"/>
        <v>0.16447832290472983</v>
      </c>
      <c r="F8">
        <v>543.29999999999995</v>
      </c>
      <c r="G8">
        <v>612.14</v>
      </c>
      <c r="H8">
        <v>146.51</v>
      </c>
      <c r="I8">
        <v>84.66</v>
      </c>
      <c r="J8">
        <v>29.96</v>
      </c>
      <c r="K8">
        <v>4.1100000000000003</v>
      </c>
      <c r="L8">
        <v>28.35</v>
      </c>
      <c r="M8">
        <v>97.3</v>
      </c>
      <c r="N8">
        <v>86.06</v>
      </c>
      <c r="O8">
        <v>11.62</v>
      </c>
      <c r="P8">
        <v>3.82</v>
      </c>
      <c r="Q8">
        <v>8.6999999999999993</v>
      </c>
      <c r="R8">
        <v>4.2300000000000004</v>
      </c>
      <c r="S8">
        <v>73.040000000000006</v>
      </c>
      <c r="T8">
        <v>182.65</v>
      </c>
      <c r="U8">
        <v>287.39999999999998</v>
      </c>
      <c r="V8">
        <v>0.27</v>
      </c>
      <c r="W8">
        <v>145.33000000000001</v>
      </c>
      <c r="X8">
        <f t="shared" si="2"/>
        <v>0.58901558467017356</v>
      </c>
    </row>
    <row r="9" spans="1:24">
      <c r="A9" t="s">
        <v>66</v>
      </c>
      <c r="B9" t="s">
        <v>8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349.24</v>
      </c>
      <c r="D9">
        <f t="shared" si="0"/>
        <v>1.193247049084055</v>
      </c>
      <c r="E9">
        <f t="shared" si="1"/>
        <v>-5.0987566322124984E-2</v>
      </c>
      <c r="F9">
        <v>569.6</v>
      </c>
      <c r="G9">
        <v>614.71</v>
      </c>
      <c r="H9">
        <v>144.34</v>
      </c>
      <c r="I9">
        <v>84.93</v>
      </c>
      <c r="J9">
        <v>30.59</v>
      </c>
      <c r="K9">
        <v>1.41</v>
      </c>
      <c r="L9">
        <v>27.81</v>
      </c>
      <c r="M9">
        <v>83.11</v>
      </c>
      <c r="N9">
        <v>76.650000000000006</v>
      </c>
      <c r="O9">
        <v>10.88</v>
      </c>
      <c r="P9">
        <v>6.62</v>
      </c>
      <c r="Q9">
        <v>8.07</v>
      </c>
      <c r="R9">
        <v>4.87</v>
      </c>
      <c r="S9">
        <v>45.98</v>
      </c>
      <c r="T9">
        <v>130.41</v>
      </c>
      <c r="U9">
        <v>256.7</v>
      </c>
      <c r="V9">
        <v>0.253</v>
      </c>
      <c r="W9">
        <v>150.66999999999999</v>
      </c>
      <c r="X9">
        <f t="shared" si="2"/>
        <v>0.5681378210863659</v>
      </c>
    </row>
    <row r="10" spans="1:24">
      <c r="A10" t="s">
        <v>70</v>
      </c>
      <c r="B10" t="s">
        <v>8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336.93999999999994</v>
      </c>
      <c r="D10">
        <f t="shared" si="0"/>
        <v>0.95912775248597049</v>
      </c>
      <c r="E10">
        <f t="shared" si="1"/>
        <v>-0.28510686292020954</v>
      </c>
      <c r="F10">
        <v>572.6</v>
      </c>
      <c r="G10">
        <v>624.29</v>
      </c>
      <c r="H10">
        <v>149.03</v>
      </c>
      <c r="I10">
        <v>95.09</v>
      </c>
      <c r="J10">
        <v>30.3</v>
      </c>
      <c r="K10">
        <v>1.34</v>
      </c>
      <c r="L10">
        <v>22.91</v>
      </c>
      <c r="M10">
        <v>79.66</v>
      </c>
      <c r="N10">
        <v>74.760000000000005</v>
      </c>
      <c r="O10">
        <v>2.97</v>
      </c>
      <c r="P10">
        <v>1.2</v>
      </c>
      <c r="Q10">
        <v>6.02</v>
      </c>
      <c r="R10">
        <v>5.93</v>
      </c>
      <c r="S10">
        <v>52.21</v>
      </c>
      <c r="T10">
        <v>128.83000000000001</v>
      </c>
      <c r="U10">
        <v>250.7</v>
      </c>
      <c r="V10">
        <v>0.26</v>
      </c>
      <c r="W10">
        <v>150.5</v>
      </c>
      <c r="X10">
        <f t="shared" si="2"/>
        <v>0.53971711864678273</v>
      </c>
    </row>
    <row r="11" spans="1:24">
      <c r="A11" t="s">
        <v>76</v>
      </c>
      <c r="B11" t="s">
        <v>8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326.9799999999999</v>
      </c>
      <c r="D11">
        <f t="shared" si="0"/>
        <v>0.7695482245089853</v>
      </c>
      <c r="E11">
        <f t="shared" si="1"/>
        <v>-0.47468639089719472</v>
      </c>
      <c r="F11">
        <v>526.79999999999995</v>
      </c>
      <c r="G11">
        <v>572.29</v>
      </c>
      <c r="H11">
        <v>136.25</v>
      </c>
      <c r="I11">
        <v>86.61</v>
      </c>
      <c r="J11">
        <v>29.82</v>
      </c>
      <c r="K11">
        <v>1.1399999999999999</v>
      </c>
      <c r="L11">
        <v>19.54</v>
      </c>
      <c r="M11">
        <v>71.56</v>
      </c>
      <c r="N11">
        <v>63.28</v>
      </c>
      <c r="O11">
        <v>1.96</v>
      </c>
      <c r="P11">
        <v>1.86</v>
      </c>
      <c r="Q11">
        <v>7.42</v>
      </c>
      <c r="R11">
        <v>4.17</v>
      </c>
      <c r="S11">
        <v>40.700000000000003</v>
      </c>
      <c r="T11">
        <v>83.91</v>
      </c>
      <c r="U11">
        <v>241.7</v>
      </c>
      <c r="V11">
        <v>0.25900000000000001</v>
      </c>
      <c r="W11">
        <v>145.66999999999999</v>
      </c>
      <c r="X11">
        <f t="shared" si="2"/>
        <v>0.57135368432088618</v>
      </c>
    </row>
    <row r="12" spans="1:24">
      <c r="A12" t="s">
        <v>83</v>
      </c>
      <c r="B12" t="s">
        <v>8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320.52</v>
      </c>
      <c r="D12">
        <f t="shared" si="0"/>
        <v>0.6465880085721073</v>
      </c>
      <c r="E12">
        <f t="shared" si="1"/>
        <v>-0.59764660683407278</v>
      </c>
      <c r="F12">
        <v>499.6</v>
      </c>
      <c r="G12">
        <v>529.42999999999995</v>
      </c>
      <c r="H12">
        <v>134.76</v>
      </c>
      <c r="I12">
        <v>79.48</v>
      </c>
      <c r="J12">
        <v>30.89</v>
      </c>
      <c r="K12">
        <v>2.11</v>
      </c>
      <c r="L12">
        <v>20.420000000000002</v>
      </c>
      <c r="M12">
        <v>75.31</v>
      </c>
      <c r="N12">
        <v>67.2</v>
      </c>
      <c r="O12">
        <v>2.4900000000000002</v>
      </c>
      <c r="P12">
        <v>1.3</v>
      </c>
      <c r="Q12">
        <v>3.93</v>
      </c>
      <c r="R12">
        <v>2.9</v>
      </c>
      <c r="S12">
        <v>35.270000000000003</v>
      </c>
      <c r="T12">
        <v>91.65</v>
      </c>
      <c r="U12">
        <v>266.3</v>
      </c>
      <c r="V12">
        <v>0.26900000000000002</v>
      </c>
      <c r="W12">
        <v>117.5</v>
      </c>
      <c r="X12">
        <f t="shared" si="2"/>
        <v>0.60540581379974689</v>
      </c>
    </row>
    <row r="13" spans="1:24">
      <c r="A13" t="s">
        <v>97</v>
      </c>
      <c r="B13" t="s">
        <v>8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307</v>
      </c>
      <c r="D13">
        <f t="shared" si="0"/>
        <v>0.38924712320575927</v>
      </c>
      <c r="E13">
        <f t="shared" si="1"/>
        <v>-0.85498749220042081</v>
      </c>
      <c r="F13">
        <v>556.5</v>
      </c>
      <c r="G13">
        <v>602</v>
      </c>
      <c r="H13">
        <v>155.5</v>
      </c>
      <c r="I13">
        <v>112.5</v>
      </c>
      <c r="J13">
        <v>26.5</v>
      </c>
      <c r="K13">
        <v>5</v>
      </c>
      <c r="L13">
        <v>11.5</v>
      </c>
      <c r="M13">
        <v>66.5</v>
      </c>
      <c r="N13">
        <v>63</v>
      </c>
      <c r="O13">
        <v>13.5</v>
      </c>
      <c r="P13">
        <v>2</v>
      </c>
      <c r="Q13">
        <v>5</v>
      </c>
      <c r="R13">
        <v>0</v>
      </c>
      <c r="S13">
        <v>35.5</v>
      </c>
      <c r="T13">
        <v>101</v>
      </c>
      <c r="U13">
        <v>0</v>
      </c>
      <c r="V13">
        <v>0.27900000000000003</v>
      </c>
      <c r="W13">
        <v>147.5</v>
      </c>
      <c r="X13">
        <f t="shared" si="2"/>
        <v>0.50996677740863783</v>
      </c>
    </row>
    <row r="14" spans="1:24">
      <c r="A14" t="s">
        <v>98</v>
      </c>
      <c r="B14" t="s">
        <v>8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306.54999999999995</v>
      </c>
      <c r="D14">
        <f t="shared" si="0"/>
        <v>0.38068178308631639</v>
      </c>
      <c r="E14">
        <f t="shared" si="1"/>
        <v>-0.86355283231986368</v>
      </c>
      <c r="F14">
        <v>477</v>
      </c>
      <c r="G14">
        <v>527.86</v>
      </c>
      <c r="H14">
        <v>122.87</v>
      </c>
      <c r="I14">
        <v>64.239999999999995</v>
      </c>
      <c r="J14">
        <v>26.87</v>
      </c>
      <c r="K14">
        <v>2.08</v>
      </c>
      <c r="L14">
        <v>29</v>
      </c>
      <c r="M14">
        <v>86.26</v>
      </c>
      <c r="N14">
        <v>75.92</v>
      </c>
      <c r="O14">
        <v>3.44</v>
      </c>
      <c r="P14">
        <v>1.98</v>
      </c>
      <c r="Q14">
        <v>4.78</v>
      </c>
      <c r="R14">
        <v>3.03</v>
      </c>
      <c r="S14">
        <v>72.930000000000007</v>
      </c>
      <c r="T14">
        <v>175.02</v>
      </c>
      <c r="U14">
        <v>250.9</v>
      </c>
      <c r="V14">
        <v>0.25700000000000001</v>
      </c>
      <c r="W14">
        <v>122.17</v>
      </c>
      <c r="X14">
        <f t="shared" si="2"/>
        <v>0.58074110559618075</v>
      </c>
    </row>
    <row r="15" spans="1:24">
      <c r="A15" t="s">
        <v>113</v>
      </c>
      <c r="B15" t="s">
        <v>8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296.97000000000003</v>
      </c>
      <c r="D15">
        <f t="shared" si="0"/>
        <v>0.1983352089879733</v>
      </c>
      <c r="E15">
        <f t="shared" si="1"/>
        <v>-1.0458994064182068</v>
      </c>
      <c r="F15">
        <v>519.6</v>
      </c>
      <c r="G15">
        <v>555.14</v>
      </c>
      <c r="H15">
        <v>129.44999999999999</v>
      </c>
      <c r="I15">
        <v>77.36</v>
      </c>
      <c r="J15">
        <v>31.22</v>
      </c>
      <c r="K15">
        <v>2.54</v>
      </c>
      <c r="L15">
        <v>18.47</v>
      </c>
      <c r="M15">
        <v>74.3</v>
      </c>
      <c r="N15">
        <v>64.3</v>
      </c>
      <c r="O15">
        <v>2.14</v>
      </c>
      <c r="P15">
        <v>1.07</v>
      </c>
      <c r="Q15">
        <v>4.45</v>
      </c>
      <c r="R15">
        <v>4.0999999999999996</v>
      </c>
      <c r="S15">
        <v>45.2</v>
      </c>
      <c r="T15">
        <v>113.65</v>
      </c>
      <c r="U15">
        <v>212.5</v>
      </c>
      <c r="V15">
        <v>0.249</v>
      </c>
      <c r="W15">
        <v>139.5</v>
      </c>
      <c r="X15">
        <f t="shared" si="2"/>
        <v>0.53494613971250504</v>
      </c>
    </row>
    <row r="16" spans="1:24">
      <c r="A16" t="s">
        <v>117</v>
      </c>
      <c r="B16" t="s">
        <v>8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294.74999999999994</v>
      </c>
      <c r="D16">
        <f t="shared" si="0"/>
        <v>0.15607953106539085</v>
      </c>
      <c r="E16">
        <f t="shared" si="1"/>
        <v>-1.0881550843407892</v>
      </c>
      <c r="F16">
        <v>517.89</v>
      </c>
      <c r="G16">
        <v>543.16999999999996</v>
      </c>
      <c r="H16">
        <v>144.57</v>
      </c>
      <c r="I16">
        <v>105.7</v>
      </c>
      <c r="J16">
        <v>25.36</v>
      </c>
      <c r="K16">
        <v>2.4</v>
      </c>
      <c r="L16">
        <v>10.62</v>
      </c>
      <c r="M16">
        <v>63.8</v>
      </c>
      <c r="N16">
        <v>57.68</v>
      </c>
      <c r="O16">
        <v>2.12</v>
      </c>
      <c r="P16">
        <v>1.29</v>
      </c>
      <c r="Q16">
        <v>4.34</v>
      </c>
      <c r="R16">
        <v>5.03</v>
      </c>
      <c r="S16">
        <v>35.74</v>
      </c>
      <c r="T16">
        <v>73.739999999999995</v>
      </c>
      <c r="U16">
        <v>203.5</v>
      </c>
      <c r="V16">
        <v>0.27800000000000002</v>
      </c>
      <c r="W16">
        <v>131.80000000000001</v>
      </c>
      <c r="X16">
        <f t="shared" si="2"/>
        <v>0.5426477898263895</v>
      </c>
    </row>
    <row r="17" spans="1:24">
      <c r="A17" t="s">
        <v>134</v>
      </c>
      <c r="B17" t="s">
        <v>8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286.54999999999984</v>
      </c>
      <c r="D17">
        <f t="shared" si="0"/>
        <v>0</v>
      </c>
      <c r="E17">
        <f t="shared" si="1"/>
        <v>-1.2442346154061801</v>
      </c>
      <c r="F17">
        <v>498.9</v>
      </c>
      <c r="G17">
        <v>537.29</v>
      </c>
      <c r="H17">
        <v>134.32</v>
      </c>
      <c r="I17">
        <v>90.67</v>
      </c>
      <c r="J17">
        <v>27.18</v>
      </c>
      <c r="K17">
        <v>1.88</v>
      </c>
      <c r="L17">
        <v>13.76</v>
      </c>
      <c r="M17">
        <v>64.09</v>
      </c>
      <c r="N17">
        <v>55.96</v>
      </c>
      <c r="O17">
        <v>1</v>
      </c>
      <c r="P17">
        <v>0.85</v>
      </c>
      <c r="Q17">
        <v>5.27</v>
      </c>
      <c r="R17">
        <v>4</v>
      </c>
      <c r="S17">
        <v>33.090000000000003</v>
      </c>
      <c r="T17">
        <v>77.72</v>
      </c>
      <c r="U17">
        <v>221.4</v>
      </c>
      <c r="V17">
        <v>0.26900000000000002</v>
      </c>
      <c r="W17">
        <v>134.16999999999999</v>
      </c>
      <c r="X17">
        <f t="shared" si="2"/>
        <v>0.53332464776936084</v>
      </c>
    </row>
    <row r="18" spans="1:24">
      <c r="A18" t="s">
        <v>139</v>
      </c>
      <c r="B18" t="s">
        <v>8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282.61</v>
      </c>
      <c r="D18">
        <f t="shared" si="0"/>
        <v>-7.4994311268000713E-2</v>
      </c>
      <c r="E18">
        <f t="shared" si="1"/>
        <v>-1.3192289266741808</v>
      </c>
      <c r="F18">
        <v>483.22</v>
      </c>
      <c r="G18">
        <v>506.83</v>
      </c>
      <c r="H18">
        <v>127.51</v>
      </c>
      <c r="I18">
        <v>87.75</v>
      </c>
      <c r="J18">
        <v>25.33</v>
      </c>
      <c r="K18">
        <v>2.37</v>
      </c>
      <c r="L18">
        <v>11.47</v>
      </c>
      <c r="M18">
        <v>54.7</v>
      </c>
      <c r="N18">
        <v>56.33</v>
      </c>
      <c r="O18">
        <v>1.07</v>
      </c>
      <c r="P18">
        <v>0.98</v>
      </c>
      <c r="Q18">
        <v>4.0599999999999996</v>
      </c>
      <c r="R18">
        <v>3.97</v>
      </c>
      <c r="S18">
        <v>36.909999999999997</v>
      </c>
      <c r="T18">
        <v>60.88</v>
      </c>
      <c r="U18">
        <v>184.8</v>
      </c>
      <c r="V18">
        <v>0.28100000000000003</v>
      </c>
      <c r="W18">
        <v>140.6</v>
      </c>
      <c r="X18">
        <f t="shared" si="2"/>
        <v>0.55760314109267417</v>
      </c>
    </row>
    <row r="19" spans="1:24">
      <c r="A19" t="s">
        <v>147</v>
      </c>
      <c r="B19" t="s">
        <v>8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275.93</v>
      </c>
      <c r="D19">
        <f t="shared" si="0"/>
        <v>-0.20214202681882965</v>
      </c>
      <c r="E19">
        <f t="shared" si="1"/>
        <v>-1.4463766422250097</v>
      </c>
      <c r="F19">
        <v>499.33</v>
      </c>
      <c r="G19">
        <v>530.66999999999996</v>
      </c>
      <c r="H19">
        <v>137.91</v>
      </c>
      <c r="I19">
        <v>107.41</v>
      </c>
      <c r="J19">
        <v>22.21</v>
      </c>
      <c r="K19">
        <v>1.1000000000000001</v>
      </c>
      <c r="L19">
        <v>8.33</v>
      </c>
      <c r="M19">
        <v>50.6</v>
      </c>
      <c r="N19">
        <v>57.9</v>
      </c>
      <c r="O19">
        <v>2.6</v>
      </c>
      <c r="P19">
        <v>2.09</v>
      </c>
      <c r="Q19">
        <v>5.4</v>
      </c>
      <c r="R19">
        <v>2.87</v>
      </c>
      <c r="S19">
        <v>43.43</v>
      </c>
      <c r="T19">
        <v>70.36</v>
      </c>
      <c r="U19">
        <v>169</v>
      </c>
      <c r="V19">
        <v>0.27200000000000002</v>
      </c>
      <c r="W19">
        <v>135.6</v>
      </c>
      <c r="X19">
        <f t="shared" si="2"/>
        <v>0.51996532685096208</v>
      </c>
    </row>
    <row r="20" spans="1:24">
      <c r="A20" t="s">
        <v>162</v>
      </c>
      <c r="B20" t="s">
        <v>8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266.57</v>
      </c>
      <c r="D20">
        <f t="shared" si="0"/>
        <v>-0.38030110130322514</v>
      </c>
      <c r="E20">
        <f t="shared" si="1"/>
        <v>-1.6245357167094052</v>
      </c>
      <c r="F20">
        <v>412.1</v>
      </c>
      <c r="G20">
        <v>451.14</v>
      </c>
      <c r="H20">
        <v>119.3</v>
      </c>
      <c r="I20">
        <v>81.430000000000007</v>
      </c>
      <c r="J20">
        <v>25.64</v>
      </c>
      <c r="K20">
        <v>1.04</v>
      </c>
      <c r="L20">
        <v>12.53</v>
      </c>
      <c r="M20">
        <v>59.28</v>
      </c>
      <c r="N20">
        <v>55.56</v>
      </c>
      <c r="O20">
        <v>4.9400000000000004</v>
      </c>
      <c r="P20">
        <v>1.91</v>
      </c>
      <c r="Q20">
        <v>7.63</v>
      </c>
      <c r="R20">
        <v>3.7</v>
      </c>
      <c r="S20">
        <v>36.29</v>
      </c>
      <c r="T20">
        <v>81.17</v>
      </c>
      <c r="U20">
        <v>211.2</v>
      </c>
      <c r="V20">
        <v>0.28799999999999998</v>
      </c>
      <c r="W20">
        <v>123.83</v>
      </c>
      <c r="X20">
        <f t="shared" si="2"/>
        <v>0.59088087954958546</v>
      </c>
    </row>
    <row r="21" spans="1:24">
      <c r="A21" t="s">
        <v>546</v>
      </c>
      <c r="B21" t="s">
        <v>8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264</v>
      </c>
      <c r="D21">
        <f t="shared" si="0"/>
        <v>-0.42921871042981619</v>
      </c>
      <c r="E21">
        <f t="shared" si="1"/>
        <v>-1.6734533258359963</v>
      </c>
      <c r="F21">
        <v>500</v>
      </c>
      <c r="G21">
        <v>540</v>
      </c>
      <c r="H21">
        <v>126</v>
      </c>
      <c r="I21">
        <v>87</v>
      </c>
      <c r="J21">
        <v>23</v>
      </c>
      <c r="K21">
        <v>2</v>
      </c>
      <c r="L21">
        <v>14</v>
      </c>
      <c r="M21">
        <v>61</v>
      </c>
      <c r="N21">
        <v>68</v>
      </c>
      <c r="O21">
        <v>9</v>
      </c>
      <c r="P21">
        <v>11</v>
      </c>
      <c r="Q21">
        <v>5</v>
      </c>
      <c r="R21">
        <v>0</v>
      </c>
      <c r="S21">
        <v>35</v>
      </c>
      <c r="T21">
        <v>98</v>
      </c>
      <c r="U21">
        <v>0</v>
      </c>
      <c r="V21">
        <v>0</v>
      </c>
      <c r="W21">
        <v>0</v>
      </c>
      <c r="X21">
        <f t="shared" si="2"/>
        <v>0.48888888888888887</v>
      </c>
    </row>
    <row r="22" spans="1:24">
      <c r="A22" t="s">
        <v>160</v>
      </c>
      <c r="B22" t="s">
        <v>8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263.49</v>
      </c>
      <c r="D22">
        <f t="shared" si="0"/>
        <v>-0.43892609589851705</v>
      </c>
      <c r="E22">
        <f t="shared" si="1"/>
        <v>-1.6831607113046971</v>
      </c>
      <c r="F22">
        <v>542.1</v>
      </c>
      <c r="G22">
        <v>582.29</v>
      </c>
      <c r="H22">
        <v>141.61000000000001</v>
      </c>
      <c r="I22">
        <v>89.27</v>
      </c>
      <c r="J22">
        <v>31.6</v>
      </c>
      <c r="K22">
        <v>4.3899999999999997</v>
      </c>
      <c r="L22">
        <v>15.86</v>
      </c>
      <c r="M22">
        <v>71.55</v>
      </c>
      <c r="N22">
        <v>55.92</v>
      </c>
      <c r="O22">
        <v>1.9</v>
      </c>
      <c r="P22">
        <v>2.11</v>
      </c>
      <c r="Q22">
        <v>2.68</v>
      </c>
      <c r="R22">
        <v>5.03</v>
      </c>
      <c r="S22">
        <v>40.54</v>
      </c>
      <c r="T22">
        <v>136.07</v>
      </c>
      <c r="U22">
        <v>224.8</v>
      </c>
      <c r="V22">
        <v>0.26300000000000001</v>
      </c>
      <c r="W22">
        <v>150.16999999999999</v>
      </c>
      <c r="X22">
        <f t="shared" si="2"/>
        <v>0.45250648302392282</v>
      </c>
    </row>
    <row r="23" spans="1:24">
      <c r="A23" t="s">
        <v>172</v>
      </c>
      <c r="B23" t="s">
        <v>8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258.23</v>
      </c>
      <c r="D23">
        <f t="shared" si="0"/>
        <v>-0.53904540485021757</v>
      </c>
      <c r="E23">
        <f t="shared" si="1"/>
        <v>-1.7832800202563976</v>
      </c>
      <c r="F23">
        <v>511.9</v>
      </c>
      <c r="G23">
        <v>555.71</v>
      </c>
      <c r="H23">
        <v>130.25</v>
      </c>
      <c r="I23">
        <v>91.11</v>
      </c>
      <c r="J23">
        <v>25.69</v>
      </c>
      <c r="K23">
        <v>1.1100000000000001</v>
      </c>
      <c r="L23">
        <v>13.45</v>
      </c>
      <c r="M23">
        <v>59.58</v>
      </c>
      <c r="N23">
        <v>62.43</v>
      </c>
      <c r="O23">
        <v>3.35</v>
      </c>
      <c r="P23">
        <v>2.33</v>
      </c>
      <c r="Q23">
        <v>7.4</v>
      </c>
      <c r="R23">
        <v>3.1</v>
      </c>
      <c r="S23">
        <v>51.54</v>
      </c>
      <c r="T23">
        <v>123.36</v>
      </c>
      <c r="U23">
        <v>205.1</v>
      </c>
      <c r="V23">
        <v>0.254</v>
      </c>
      <c r="W23">
        <v>142.5</v>
      </c>
      <c r="X23">
        <f t="shared" si="2"/>
        <v>0.46468481762070146</v>
      </c>
    </row>
    <row r="24" spans="1:24">
      <c r="A24" t="s">
        <v>174</v>
      </c>
      <c r="B24" t="s">
        <v>8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254.26</v>
      </c>
      <c r="D24">
        <f t="shared" si="0"/>
        <v>-0.61461073879285144</v>
      </c>
      <c r="E24">
        <f t="shared" si="1"/>
        <v>-1.8588453541990315</v>
      </c>
      <c r="F24">
        <v>432.5</v>
      </c>
      <c r="G24">
        <v>470.86</v>
      </c>
      <c r="H24">
        <v>101.18</v>
      </c>
      <c r="I24">
        <v>58.42</v>
      </c>
      <c r="J24">
        <v>22.51</v>
      </c>
      <c r="K24">
        <v>1.43</v>
      </c>
      <c r="L24">
        <v>19.170000000000002</v>
      </c>
      <c r="M24">
        <v>55.72</v>
      </c>
      <c r="N24">
        <v>58.26</v>
      </c>
      <c r="O24">
        <v>1.3</v>
      </c>
      <c r="P24">
        <v>1.48</v>
      </c>
      <c r="Q24">
        <v>4.0199999999999996</v>
      </c>
      <c r="R24">
        <v>2.8</v>
      </c>
      <c r="S24">
        <v>53.52</v>
      </c>
      <c r="T24">
        <v>101.49</v>
      </c>
      <c r="U24">
        <v>167.5</v>
      </c>
      <c r="V24">
        <v>0.23400000000000001</v>
      </c>
      <c r="W24">
        <v>131</v>
      </c>
      <c r="X24">
        <f t="shared" si="2"/>
        <v>0.53999065539650848</v>
      </c>
    </row>
    <row r="25" spans="1:24">
      <c r="A25" t="s">
        <v>184</v>
      </c>
      <c r="B25" t="s">
        <v>8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243.18999999999994</v>
      </c>
      <c r="D25">
        <f t="shared" si="0"/>
        <v>-0.8253181057311274</v>
      </c>
      <c r="E25">
        <f t="shared" si="1"/>
        <v>-2.0695527211373075</v>
      </c>
      <c r="F25">
        <v>427.7</v>
      </c>
      <c r="G25">
        <v>448.14</v>
      </c>
      <c r="H25">
        <v>116.83</v>
      </c>
      <c r="I25">
        <v>81.63</v>
      </c>
      <c r="J25">
        <v>21.07</v>
      </c>
      <c r="K25">
        <v>1.77</v>
      </c>
      <c r="L25">
        <v>11.42</v>
      </c>
      <c r="M25">
        <v>52.88</v>
      </c>
      <c r="N25">
        <v>55.83</v>
      </c>
      <c r="O25">
        <v>6.26</v>
      </c>
      <c r="P25">
        <v>2.97</v>
      </c>
      <c r="Q25">
        <v>3.15</v>
      </c>
      <c r="R25">
        <v>2.67</v>
      </c>
      <c r="S25">
        <v>46.1</v>
      </c>
      <c r="T25">
        <v>92.82</v>
      </c>
      <c r="U25">
        <v>197.1</v>
      </c>
      <c r="V25">
        <v>0.27200000000000002</v>
      </c>
      <c r="W25">
        <v>102.67</v>
      </c>
      <c r="X25">
        <f t="shared" si="2"/>
        <v>0.54266523854152704</v>
      </c>
    </row>
    <row r="26" spans="1:24">
      <c r="A26" t="s">
        <v>191</v>
      </c>
      <c r="B26" t="s">
        <v>8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242.02000000000004</v>
      </c>
      <c r="D26">
        <f t="shared" si="0"/>
        <v>-0.84758799004167495</v>
      </c>
      <c r="E26">
        <f t="shared" si="1"/>
        <v>-2.091822605447855</v>
      </c>
      <c r="F26">
        <v>408.8</v>
      </c>
      <c r="G26">
        <v>434.75</v>
      </c>
      <c r="H26">
        <v>105.6</v>
      </c>
      <c r="I26">
        <v>72.75</v>
      </c>
      <c r="J26">
        <v>20.6</v>
      </c>
      <c r="K26">
        <v>1</v>
      </c>
      <c r="L26">
        <v>13</v>
      </c>
      <c r="M26">
        <v>62</v>
      </c>
      <c r="N26">
        <v>40.4</v>
      </c>
      <c r="O26">
        <v>1.6</v>
      </c>
      <c r="P26">
        <v>1</v>
      </c>
      <c r="Q26">
        <v>6.67</v>
      </c>
      <c r="R26">
        <v>3.5</v>
      </c>
      <c r="S26">
        <v>27.6</v>
      </c>
      <c r="T26">
        <v>64.2</v>
      </c>
      <c r="U26">
        <v>0</v>
      </c>
      <c r="V26">
        <v>0.25600000000000001</v>
      </c>
      <c r="W26">
        <v>119.25</v>
      </c>
      <c r="X26">
        <f t="shared" si="2"/>
        <v>0.55668775158136874</v>
      </c>
    </row>
    <row r="27" spans="1:24">
      <c r="A27" t="s">
        <v>190</v>
      </c>
      <c r="B27" t="s">
        <v>8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239.46</v>
      </c>
      <c r="D27">
        <f t="shared" si="0"/>
        <v>-0.89631525827672376</v>
      </c>
      <c r="E27">
        <f t="shared" si="1"/>
        <v>-2.1405498736829038</v>
      </c>
      <c r="F27">
        <v>418.4</v>
      </c>
      <c r="G27">
        <v>448.14</v>
      </c>
      <c r="H27">
        <v>105.48</v>
      </c>
      <c r="I27">
        <v>67.61</v>
      </c>
      <c r="J27">
        <v>24.29</v>
      </c>
      <c r="K27">
        <v>1.46</v>
      </c>
      <c r="L27">
        <v>10.17</v>
      </c>
      <c r="M27">
        <v>50.11</v>
      </c>
      <c r="N27">
        <v>53.52</v>
      </c>
      <c r="O27">
        <v>1.48</v>
      </c>
      <c r="P27">
        <v>1.37</v>
      </c>
      <c r="Q27">
        <v>3.57</v>
      </c>
      <c r="R27">
        <v>3.7</v>
      </c>
      <c r="S27">
        <v>41.31</v>
      </c>
      <c r="T27">
        <v>70.41</v>
      </c>
      <c r="U27">
        <v>184</v>
      </c>
      <c r="V27">
        <v>0.252</v>
      </c>
      <c r="W27">
        <v>110.17</v>
      </c>
      <c r="X27">
        <f t="shared" si="2"/>
        <v>0.53434194671308077</v>
      </c>
    </row>
    <row r="28" spans="1:24">
      <c r="A28" t="s">
        <v>547</v>
      </c>
      <c r="B28" t="s">
        <v>8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233</v>
      </c>
      <c r="D28">
        <f t="shared" si="0"/>
        <v>-1.0192754742136032</v>
      </c>
      <c r="E28">
        <f t="shared" si="1"/>
        <v>-2.2635100896197833</v>
      </c>
      <c r="F28">
        <v>437</v>
      </c>
      <c r="G28">
        <v>485</v>
      </c>
      <c r="H28">
        <v>119</v>
      </c>
      <c r="I28">
        <v>0</v>
      </c>
      <c r="J28">
        <v>22</v>
      </c>
      <c r="K28">
        <v>1</v>
      </c>
      <c r="L28">
        <v>16</v>
      </c>
      <c r="M28">
        <v>82</v>
      </c>
      <c r="N28">
        <v>64</v>
      </c>
      <c r="O28">
        <v>0</v>
      </c>
      <c r="P28">
        <v>1</v>
      </c>
      <c r="Q28">
        <v>6</v>
      </c>
      <c r="R28">
        <v>0</v>
      </c>
      <c r="S28">
        <v>53</v>
      </c>
      <c r="T28">
        <v>82</v>
      </c>
      <c r="U28">
        <v>0</v>
      </c>
      <c r="V28">
        <v>0</v>
      </c>
      <c r="W28">
        <v>0</v>
      </c>
      <c r="X28">
        <f t="shared" si="2"/>
        <v>0.48041237113402063</v>
      </c>
    </row>
    <row r="29" spans="1:24">
      <c r="A29" t="s">
        <v>196</v>
      </c>
      <c r="B29" t="s">
        <v>8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232.07000000000002</v>
      </c>
      <c r="D29">
        <f t="shared" si="0"/>
        <v>-1.0369771771271166</v>
      </c>
      <c r="E29">
        <f t="shared" si="1"/>
        <v>-2.2812117925332966</v>
      </c>
      <c r="F29">
        <v>412.8</v>
      </c>
      <c r="G29">
        <v>435.86</v>
      </c>
      <c r="H29">
        <v>109.08</v>
      </c>
      <c r="I29">
        <v>68.8</v>
      </c>
      <c r="J29">
        <v>24.33</v>
      </c>
      <c r="K29">
        <v>1.35</v>
      </c>
      <c r="L29">
        <v>15.28</v>
      </c>
      <c r="M29">
        <v>60.44</v>
      </c>
      <c r="N29">
        <v>52.38</v>
      </c>
      <c r="O29">
        <v>2.35</v>
      </c>
      <c r="P29">
        <v>2.0699999999999998</v>
      </c>
      <c r="Q29">
        <v>1.82</v>
      </c>
      <c r="R29">
        <v>3.37</v>
      </c>
      <c r="S29">
        <v>28.74</v>
      </c>
      <c r="T29">
        <v>94.22</v>
      </c>
      <c r="U29">
        <v>207.8</v>
      </c>
      <c r="V29">
        <v>0.28299999999999997</v>
      </c>
      <c r="W29">
        <v>113.67</v>
      </c>
      <c r="X29">
        <f t="shared" si="2"/>
        <v>0.53244160969118526</v>
      </c>
    </row>
    <row r="30" spans="1:24">
      <c r="A30" t="s">
        <v>216</v>
      </c>
      <c r="B30" t="s">
        <v>8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222.83000000000004</v>
      </c>
      <c r="D30">
        <f t="shared" si="0"/>
        <v>-1.2128521609129932</v>
      </c>
      <c r="E30">
        <f t="shared" si="1"/>
        <v>-2.4570867763191733</v>
      </c>
      <c r="F30">
        <v>426.5</v>
      </c>
      <c r="G30">
        <v>444</v>
      </c>
      <c r="H30">
        <v>110.01</v>
      </c>
      <c r="I30">
        <v>73.27</v>
      </c>
      <c r="J30">
        <v>24.52</v>
      </c>
      <c r="K30">
        <v>1.1000000000000001</v>
      </c>
      <c r="L30">
        <v>11.64</v>
      </c>
      <c r="M30">
        <v>54.97</v>
      </c>
      <c r="N30">
        <v>50.31</v>
      </c>
      <c r="O30">
        <v>3.66</v>
      </c>
      <c r="P30">
        <v>1.22</v>
      </c>
      <c r="Q30">
        <v>4.0199999999999996</v>
      </c>
      <c r="R30">
        <v>2.4700000000000002</v>
      </c>
      <c r="S30">
        <v>30.88</v>
      </c>
      <c r="T30">
        <v>91.96</v>
      </c>
      <c r="U30">
        <v>175.7</v>
      </c>
      <c r="V30">
        <v>0.25800000000000001</v>
      </c>
      <c r="W30">
        <v>122.17</v>
      </c>
      <c r="X30">
        <f t="shared" si="2"/>
        <v>0.50186936936936943</v>
      </c>
    </row>
    <row r="31" spans="1:24">
      <c r="A31" t="s">
        <v>97</v>
      </c>
      <c r="B31" t="s">
        <v>8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218.26999999999992</v>
      </c>
      <c r="D31">
        <f t="shared" si="0"/>
        <v>-1.2996476074566752</v>
      </c>
      <c r="E31">
        <f t="shared" si="1"/>
        <v>-2.5438822228628553</v>
      </c>
      <c r="F31">
        <v>382.93</v>
      </c>
      <c r="G31">
        <v>421.1</v>
      </c>
      <c r="H31">
        <v>105.03</v>
      </c>
      <c r="I31">
        <v>72.25</v>
      </c>
      <c r="J31">
        <v>18.649999999999999</v>
      </c>
      <c r="K31">
        <v>3.44</v>
      </c>
      <c r="L31">
        <v>9.36</v>
      </c>
      <c r="M31">
        <v>49.83</v>
      </c>
      <c r="N31">
        <v>51.96</v>
      </c>
      <c r="O31">
        <v>7.43</v>
      </c>
      <c r="P31">
        <v>2.1</v>
      </c>
      <c r="Q31">
        <v>5.14</v>
      </c>
      <c r="R31">
        <v>2.12</v>
      </c>
      <c r="S31">
        <v>23.77</v>
      </c>
      <c r="T31">
        <v>75.069999999999993</v>
      </c>
      <c r="U31">
        <v>221.1</v>
      </c>
      <c r="V31">
        <v>0.27800000000000002</v>
      </c>
      <c r="W31">
        <v>99.25</v>
      </c>
      <c r="X31">
        <f t="shared" si="2"/>
        <v>0.51833293754452603</v>
      </c>
    </row>
    <row r="32" spans="1:24">
      <c r="A32" t="s">
        <v>246</v>
      </c>
      <c r="B32" t="s">
        <v>8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203</v>
      </c>
      <c r="D32">
        <f t="shared" si="0"/>
        <v>-1.5902981488430747</v>
      </c>
      <c r="E32">
        <f t="shared" si="1"/>
        <v>-2.8345327642492548</v>
      </c>
      <c r="F32">
        <v>411.89</v>
      </c>
      <c r="G32">
        <v>435.29</v>
      </c>
      <c r="H32">
        <v>105.2</v>
      </c>
      <c r="I32">
        <v>69.989999999999995</v>
      </c>
      <c r="J32">
        <v>21.99</v>
      </c>
      <c r="K32">
        <v>0.91</v>
      </c>
      <c r="L32">
        <v>11.74</v>
      </c>
      <c r="M32">
        <v>52.98</v>
      </c>
      <c r="N32">
        <v>47.91</v>
      </c>
      <c r="O32">
        <v>1.1000000000000001</v>
      </c>
      <c r="P32">
        <v>1.63</v>
      </c>
      <c r="Q32">
        <v>7</v>
      </c>
      <c r="R32">
        <v>2.5</v>
      </c>
      <c r="S32">
        <v>34.19</v>
      </c>
      <c r="T32">
        <v>102.21</v>
      </c>
      <c r="U32">
        <v>76.5</v>
      </c>
      <c r="V32">
        <v>0.254</v>
      </c>
      <c r="W32">
        <v>115.67</v>
      </c>
      <c r="X32">
        <f t="shared" si="2"/>
        <v>0.46635576282478347</v>
      </c>
    </row>
    <row r="33" spans="1:24">
      <c r="A33" t="s">
        <v>241</v>
      </c>
      <c r="B33" t="s">
        <v>8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201.43999999999997</v>
      </c>
      <c r="D33">
        <f t="shared" si="0"/>
        <v>-1.6199913279238076</v>
      </c>
      <c r="E33">
        <f t="shared" si="1"/>
        <v>-2.8642259433299877</v>
      </c>
      <c r="F33">
        <v>442.56</v>
      </c>
      <c r="G33">
        <v>462.33</v>
      </c>
      <c r="H33">
        <v>113.83</v>
      </c>
      <c r="I33">
        <v>76.06</v>
      </c>
      <c r="J33">
        <v>21.48</v>
      </c>
      <c r="K33">
        <v>4.3899999999999997</v>
      </c>
      <c r="L33">
        <v>11.01</v>
      </c>
      <c r="M33">
        <v>50.21</v>
      </c>
      <c r="N33">
        <v>51</v>
      </c>
      <c r="O33">
        <v>3.58</v>
      </c>
      <c r="P33">
        <v>1.94</v>
      </c>
      <c r="Q33">
        <v>2.82</v>
      </c>
      <c r="R33">
        <v>2.9</v>
      </c>
      <c r="S33">
        <v>41.38</v>
      </c>
      <c r="T33">
        <v>121.84</v>
      </c>
      <c r="U33">
        <v>197.1</v>
      </c>
      <c r="V33">
        <v>0.25600000000000001</v>
      </c>
      <c r="W33">
        <v>119.2</v>
      </c>
      <c r="X33">
        <f t="shared" si="2"/>
        <v>0.43570609737633287</v>
      </c>
    </row>
    <row r="34" spans="1:24">
      <c r="A34" t="s">
        <v>247</v>
      </c>
      <c r="B34" t="s">
        <v>8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198.09</v>
      </c>
      <c r="D34">
        <f t="shared" si="0"/>
        <v>-1.6837555265907647</v>
      </c>
      <c r="E34">
        <f t="shared" si="1"/>
        <v>-2.9279901419969447</v>
      </c>
      <c r="F34">
        <v>375.56</v>
      </c>
      <c r="G34">
        <v>384.86</v>
      </c>
      <c r="H34">
        <v>100.33</v>
      </c>
      <c r="I34">
        <v>63.93</v>
      </c>
      <c r="J34">
        <v>20.28</v>
      </c>
      <c r="K34">
        <v>1.29</v>
      </c>
      <c r="L34">
        <v>13</v>
      </c>
      <c r="M34">
        <v>46.11</v>
      </c>
      <c r="N34">
        <v>41.31</v>
      </c>
      <c r="O34">
        <v>3.4</v>
      </c>
      <c r="P34">
        <v>1.84</v>
      </c>
      <c r="Q34">
        <v>2.72</v>
      </c>
      <c r="R34">
        <v>2.5</v>
      </c>
      <c r="S34">
        <v>15.93</v>
      </c>
      <c r="T34">
        <v>69.900000000000006</v>
      </c>
      <c r="U34">
        <v>128.30000000000001</v>
      </c>
      <c r="V34">
        <v>0.26600000000000001</v>
      </c>
      <c r="W34">
        <v>94.33</v>
      </c>
      <c r="X34">
        <f t="shared" si="2"/>
        <v>0.51470664657277976</v>
      </c>
    </row>
    <row r="35" spans="1:24">
      <c r="A35" t="s">
        <v>250</v>
      </c>
      <c r="B35" t="s">
        <v>8</v>
      </c>
      <c r="C35">
        <f>(H35*'Points System'!$B$17)+(I35*'Points System'!$B$4)+(J35*'Points System'!$B$5)+(K35*'Points System'!$B$6)+(L35*'Points System'!$B$7)+(M35*'Points System'!$B$3)+(N35*'Points System'!$B$2)+(O35*'Points System'!$B$11)+(P35*'Points System'!$B$12)+(Q35*'Points System'!$B$10)+(R35*'Points System'!$B$13)+(S35*'Points System'!$B$8)+(T35*'Points System'!$B$9)+(U35*'Points System'!$B$14)+(F35*'Points System'!$B$15)</f>
        <v>197.87</v>
      </c>
      <c r="D35">
        <f t="shared" si="0"/>
        <v>-1.6879430262047144</v>
      </c>
      <c r="E35">
        <f t="shared" si="1"/>
        <v>-2.9321776416108944</v>
      </c>
      <c r="F35">
        <v>364</v>
      </c>
      <c r="G35">
        <v>373.71</v>
      </c>
      <c r="H35">
        <v>94.08</v>
      </c>
      <c r="I35">
        <v>67.7</v>
      </c>
      <c r="J35">
        <v>17.27</v>
      </c>
      <c r="K35">
        <v>2.56</v>
      </c>
      <c r="L35">
        <v>9.4</v>
      </c>
      <c r="M35">
        <v>43.97</v>
      </c>
      <c r="N35">
        <v>40.409999999999997</v>
      </c>
      <c r="O35">
        <v>2.4900000000000002</v>
      </c>
      <c r="P35">
        <v>1.38</v>
      </c>
      <c r="Q35">
        <v>4.5199999999999996</v>
      </c>
      <c r="R35">
        <v>2.27</v>
      </c>
      <c r="S35">
        <v>25.34</v>
      </c>
      <c r="T35">
        <v>65</v>
      </c>
      <c r="U35">
        <v>197</v>
      </c>
      <c r="V35">
        <v>0.25700000000000001</v>
      </c>
      <c r="W35">
        <v>94.83</v>
      </c>
      <c r="X35">
        <f t="shared" si="2"/>
        <v>0.52947472639212223</v>
      </c>
    </row>
    <row r="36" spans="1:24">
      <c r="A36" t="s">
        <v>548</v>
      </c>
      <c r="B36" t="s">
        <v>8</v>
      </c>
      <c r="C36">
        <f>(H36*'Points System'!$B$17)+(I36*'Points System'!$B$4)+(J36*'Points System'!$B$5)+(K36*'Points System'!$B$6)+(L36*'Points System'!$B$7)+(M36*'Points System'!$B$3)+(N36*'Points System'!$B$2)+(O36*'Points System'!$B$11)+(P36*'Points System'!$B$12)+(Q36*'Points System'!$B$10)+(R36*'Points System'!$B$13)+(S36*'Points System'!$B$8)+(T36*'Points System'!$B$9)+(U36*'Points System'!$B$14)+(F36*'Points System'!$B$15)</f>
        <v>181.14999999999998</v>
      </c>
      <c r="D36">
        <f t="shared" si="0"/>
        <v>-2.0061929968648737</v>
      </c>
      <c r="E36">
        <f t="shared" si="1"/>
        <v>-3.2504276122710536</v>
      </c>
      <c r="F36">
        <v>424.78</v>
      </c>
      <c r="G36">
        <v>441.33</v>
      </c>
      <c r="H36">
        <v>110.96</v>
      </c>
      <c r="I36">
        <v>78.2</v>
      </c>
      <c r="J36">
        <v>20.9</v>
      </c>
      <c r="K36">
        <v>2.93</v>
      </c>
      <c r="L36">
        <v>11.06</v>
      </c>
      <c r="M36">
        <v>51.01</v>
      </c>
      <c r="N36">
        <v>44.01</v>
      </c>
      <c r="O36">
        <v>4.93</v>
      </c>
      <c r="P36">
        <v>2.5099999999999998</v>
      </c>
      <c r="Q36">
        <v>2.84</v>
      </c>
      <c r="R36">
        <v>2.0299999999999998</v>
      </c>
      <c r="S36">
        <v>20.32</v>
      </c>
      <c r="T36">
        <v>112.48</v>
      </c>
      <c r="U36">
        <v>211.1</v>
      </c>
      <c r="V36">
        <v>0.26200000000000001</v>
      </c>
      <c r="W36">
        <v>120.6</v>
      </c>
      <c r="X36">
        <f t="shared" si="2"/>
        <v>0.4104638252554777</v>
      </c>
    </row>
    <row r="37" spans="1:24">
      <c r="A37" t="s">
        <v>549</v>
      </c>
      <c r="B37" t="s">
        <v>8</v>
      </c>
      <c r="C37">
        <f>(H37*'Points System'!$B$17)+(I37*'Points System'!$B$4)+(J37*'Points System'!$B$5)+(K37*'Points System'!$B$6)+(L37*'Points System'!$B$7)+(M37*'Points System'!$B$3)+(N37*'Points System'!$B$2)+(O37*'Points System'!$B$11)+(P37*'Points System'!$B$12)+(Q37*'Points System'!$B$10)+(R37*'Points System'!$B$13)+(S37*'Points System'!$B$8)+(T37*'Points System'!$B$9)+(U37*'Points System'!$B$14)+(F37*'Points System'!$B$15)</f>
        <v>165.92000000000002</v>
      </c>
      <c r="D37">
        <f t="shared" si="0"/>
        <v>-2.2960821746851012</v>
      </c>
      <c r="E37">
        <f t="shared" si="1"/>
        <v>-3.5403167900912811</v>
      </c>
      <c r="F37">
        <v>336.11</v>
      </c>
      <c r="G37">
        <v>344.86</v>
      </c>
      <c r="H37">
        <v>88.3</v>
      </c>
      <c r="I37">
        <v>62.61</v>
      </c>
      <c r="J37">
        <v>16.32</v>
      </c>
      <c r="K37">
        <v>0.88</v>
      </c>
      <c r="L37">
        <v>9.93</v>
      </c>
      <c r="M37">
        <v>42.04</v>
      </c>
      <c r="N37">
        <v>35.53</v>
      </c>
      <c r="O37">
        <v>1.76</v>
      </c>
      <c r="P37">
        <v>1</v>
      </c>
      <c r="Q37">
        <v>1.83</v>
      </c>
      <c r="R37">
        <v>1.83</v>
      </c>
      <c r="S37">
        <v>24.88</v>
      </c>
      <c r="T37">
        <v>76.73</v>
      </c>
      <c r="U37">
        <v>115.9</v>
      </c>
      <c r="V37">
        <v>0.26100000000000001</v>
      </c>
      <c r="W37">
        <v>101.67</v>
      </c>
      <c r="X37">
        <f t="shared" si="2"/>
        <v>0.48112277445920087</v>
      </c>
    </row>
    <row r="38" spans="1:24">
      <c r="A38" t="s">
        <v>550</v>
      </c>
      <c r="B38" t="s">
        <v>8</v>
      </c>
      <c r="C38">
        <f>(H38*'Points System'!$B$17)+(I38*'Points System'!$B$4)+(J38*'Points System'!$B$5)+(K38*'Points System'!$B$6)+(L38*'Points System'!$B$7)+(M38*'Points System'!$B$3)+(N38*'Points System'!$B$2)+(O38*'Points System'!$B$11)+(P38*'Points System'!$B$12)+(Q38*'Points System'!$B$10)+(R38*'Points System'!$B$13)+(S38*'Points System'!$B$8)+(T38*'Points System'!$B$9)+(U38*'Points System'!$B$14)+(F38*'Points System'!$B$15)</f>
        <v>163.33999999999997</v>
      </c>
      <c r="D38">
        <f t="shared" si="0"/>
        <v>-2.3451901247032358</v>
      </c>
      <c r="E38">
        <f t="shared" si="1"/>
        <v>-3.5894247401094161</v>
      </c>
      <c r="F38">
        <v>341.56</v>
      </c>
      <c r="G38">
        <v>325.83</v>
      </c>
      <c r="H38">
        <v>81</v>
      </c>
      <c r="I38">
        <v>56.68</v>
      </c>
      <c r="J38">
        <v>12.3</v>
      </c>
      <c r="K38">
        <v>3.87</v>
      </c>
      <c r="L38">
        <v>7</v>
      </c>
      <c r="M38">
        <v>33.93</v>
      </c>
      <c r="N38">
        <v>43.84</v>
      </c>
      <c r="O38">
        <v>12.23</v>
      </c>
      <c r="P38">
        <v>3.58</v>
      </c>
      <c r="Q38">
        <v>2.98</v>
      </c>
      <c r="R38">
        <v>1.53</v>
      </c>
      <c r="S38">
        <v>23.13</v>
      </c>
      <c r="T38">
        <v>70.08</v>
      </c>
      <c r="U38">
        <v>71.099999999999994</v>
      </c>
      <c r="V38">
        <v>0.23899999999999999</v>
      </c>
      <c r="W38">
        <v>97.8</v>
      </c>
      <c r="X38">
        <f t="shared" si="2"/>
        <v>0.50130436116993515</v>
      </c>
    </row>
    <row r="39" spans="1:24">
      <c r="A39" t="s">
        <v>553</v>
      </c>
      <c r="B39" t="s">
        <v>8</v>
      </c>
      <c r="C39">
        <f>(H39*'Points System'!$B$17)+(I39*'Points System'!$B$4)+(J39*'Points System'!$B$5)+(K39*'Points System'!$B$6)+(L39*'Points System'!$B$7)+(M39*'Points System'!$B$3)+(N39*'Points System'!$B$2)+(O39*'Points System'!$B$11)+(P39*'Points System'!$B$12)+(Q39*'Points System'!$B$10)+(R39*'Points System'!$B$13)+(S39*'Points System'!$B$8)+(T39*'Points System'!$B$9)+(U39*'Points System'!$B$14)+(F39*'Points System'!$B$15)</f>
        <v>160.10000000000002</v>
      </c>
      <c r="D39">
        <f t="shared" si="0"/>
        <v>-2.4068605735632183</v>
      </c>
      <c r="E39">
        <f t="shared" si="1"/>
        <v>-3.6510951889693981</v>
      </c>
      <c r="F39">
        <v>292.77999999999997</v>
      </c>
      <c r="G39">
        <v>352.33</v>
      </c>
      <c r="H39">
        <v>72.069999999999993</v>
      </c>
      <c r="I39">
        <v>40.98</v>
      </c>
      <c r="J39">
        <v>15.08</v>
      </c>
      <c r="K39">
        <v>2.79</v>
      </c>
      <c r="L39">
        <v>10.68</v>
      </c>
      <c r="M39">
        <v>34.04</v>
      </c>
      <c r="N39">
        <v>42.66</v>
      </c>
      <c r="O39">
        <v>1.62</v>
      </c>
      <c r="P39">
        <v>1.24</v>
      </c>
      <c r="Q39">
        <v>11.98</v>
      </c>
      <c r="R39">
        <v>1.63</v>
      </c>
      <c r="S39">
        <v>23.3</v>
      </c>
      <c r="T39">
        <v>74.489999999999995</v>
      </c>
      <c r="U39">
        <v>97.5</v>
      </c>
      <c r="V39">
        <v>0.245</v>
      </c>
      <c r="W39">
        <v>91.8</v>
      </c>
      <c r="X39">
        <f t="shared" si="2"/>
        <v>0.45440354213379508</v>
      </c>
    </row>
    <row r="40" spans="1:24">
      <c r="A40" t="s">
        <v>551</v>
      </c>
      <c r="B40" t="s">
        <v>8</v>
      </c>
      <c r="C40">
        <f>(H40*'Points System'!$B$17)+(I40*'Points System'!$B$4)+(J40*'Points System'!$B$5)+(K40*'Points System'!$B$6)+(L40*'Points System'!$B$7)+(M40*'Points System'!$B$3)+(N40*'Points System'!$B$2)+(O40*'Points System'!$B$11)+(P40*'Points System'!$B$12)+(Q40*'Points System'!$B$10)+(R40*'Points System'!$B$13)+(S40*'Points System'!$B$8)+(T40*'Points System'!$B$9)+(U40*'Points System'!$B$14)+(F40*'Points System'!$B$15)</f>
        <v>157.52999999999997</v>
      </c>
      <c r="D40">
        <f t="shared" si="0"/>
        <v>-2.4557781826898104</v>
      </c>
      <c r="E40">
        <f t="shared" si="1"/>
        <v>-3.7000127980959907</v>
      </c>
      <c r="F40">
        <v>345</v>
      </c>
      <c r="G40">
        <v>359.29</v>
      </c>
      <c r="H40">
        <v>84.33</v>
      </c>
      <c r="I40">
        <v>56.73</v>
      </c>
      <c r="J40">
        <v>14.88</v>
      </c>
      <c r="K40">
        <v>1.86</v>
      </c>
      <c r="L40">
        <v>8.93</v>
      </c>
      <c r="M40">
        <v>35.6</v>
      </c>
      <c r="N40">
        <v>37.29</v>
      </c>
      <c r="O40">
        <v>1.19</v>
      </c>
      <c r="P40">
        <v>1.17</v>
      </c>
      <c r="Q40">
        <v>2.3199999999999998</v>
      </c>
      <c r="R40">
        <v>1</v>
      </c>
      <c r="S40">
        <v>22.05</v>
      </c>
      <c r="T40">
        <v>67.540000000000006</v>
      </c>
      <c r="U40">
        <v>46.1</v>
      </c>
      <c r="V40">
        <v>0.24299999999999999</v>
      </c>
      <c r="W40">
        <v>99.17</v>
      </c>
      <c r="X40">
        <f t="shared" si="2"/>
        <v>0.43844805032146722</v>
      </c>
    </row>
    <row r="41" spans="1:24">
      <c r="A41" t="s">
        <v>552</v>
      </c>
      <c r="B41" t="s">
        <v>8</v>
      </c>
      <c r="C41">
        <f>(H41*'Points System'!$B$17)+(I41*'Points System'!$B$4)+(J41*'Points System'!$B$5)+(K41*'Points System'!$B$6)+(L41*'Points System'!$B$7)+(M41*'Points System'!$B$3)+(N41*'Points System'!$B$2)+(O41*'Points System'!$B$11)+(P41*'Points System'!$B$12)+(Q41*'Points System'!$B$10)+(R41*'Points System'!$B$13)+(S41*'Points System'!$B$8)+(T41*'Points System'!$B$9)+(U41*'Points System'!$B$14)+(F41*'Points System'!$B$15)</f>
        <v>157.30000000000001</v>
      </c>
      <c r="D41">
        <f t="shared" si="0"/>
        <v>-2.4601560231953021</v>
      </c>
      <c r="E41">
        <f t="shared" si="1"/>
        <v>-3.7043906386014824</v>
      </c>
      <c r="F41">
        <v>293</v>
      </c>
      <c r="G41">
        <v>350.83</v>
      </c>
      <c r="H41">
        <v>68.209999999999994</v>
      </c>
      <c r="I41">
        <v>37.26</v>
      </c>
      <c r="J41">
        <v>13.19</v>
      </c>
      <c r="K41">
        <v>0.96</v>
      </c>
      <c r="L41">
        <v>15.04</v>
      </c>
      <c r="M41">
        <v>44.43</v>
      </c>
      <c r="N41">
        <v>37.18</v>
      </c>
      <c r="O41">
        <v>2.61</v>
      </c>
      <c r="P41">
        <v>1.74</v>
      </c>
      <c r="Q41">
        <v>3.1</v>
      </c>
      <c r="R41">
        <v>2.4300000000000002</v>
      </c>
      <c r="S41">
        <v>34.67</v>
      </c>
      <c r="T41">
        <v>89.63</v>
      </c>
      <c r="U41">
        <v>74</v>
      </c>
      <c r="V41">
        <v>0.26600000000000001</v>
      </c>
      <c r="W41">
        <v>105.6</v>
      </c>
      <c r="X41">
        <f t="shared" si="2"/>
        <v>0.4483653051335405</v>
      </c>
    </row>
    <row r="42" spans="1:24">
      <c r="A42" t="s">
        <v>554</v>
      </c>
      <c r="B42" t="s">
        <v>8</v>
      </c>
      <c r="C42">
        <f>(H42*'Points System'!$B$17)+(I42*'Points System'!$B$4)+(J42*'Points System'!$B$5)+(K42*'Points System'!$B$6)+(L42*'Points System'!$B$7)+(M42*'Points System'!$B$3)+(N42*'Points System'!$B$2)+(O42*'Points System'!$B$11)+(P42*'Points System'!$B$12)+(Q42*'Points System'!$B$10)+(R42*'Points System'!$B$13)+(S42*'Points System'!$B$8)+(T42*'Points System'!$B$9)+(U42*'Points System'!$B$14)+(F42*'Points System'!$B$15)</f>
        <v>149.58999999999997</v>
      </c>
      <c r="D42">
        <f t="shared" si="0"/>
        <v>-2.6069088505750777</v>
      </c>
      <c r="E42">
        <f t="shared" si="1"/>
        <v>-3.8511434659812576</v>
      </c>
      <c r="F42">
        <v>338.3</v>
      </c>
      <c r="G42">
        <v>370.14</v>
      </c>
      <c r="H42">
        <v>85.17</v>
      </c>
      <c r="I42">
        <v>52.73</v>
      </c>
      <c r="J42">
        <v>17.82</v>
      </c>
      <c r="K42">
        <v>1.74</v>
      </c>
      <c r="L42">
        <v>10.029999999999999</v>
      </c>
      <c r="M42">
        <v>39.090000000000003</v>
      </c>
      <c r="N42">
        <v>35.79</v>
      </c>
      <c r="O42">
        <v>1.72</v>
      </c>
      <c r="P42">
        <v>1.33</v>
      </c>
      <c r="Q42">
        <v>2.4500000000000002</v>
      </c>
      <c r="R42">
        <v>1.6</v>
      </c>
      <c r="S42">
        <v>23.9</v>
      </c>
      <c r="T42">
        <v>85.74</v>
      </c>
      <c r="U42">
        <v>147.19999999999999</v>
      </c>
      <c r="V42">
        <v>0.251</v>
      </c>
      <c r="W42">
        <v>95.5</v>
      </c>
      <c r="X42">
        <f t="shared" si="2"/>
        <v>0.40414437780299339</v>
      </c>
    </row>
    <row r="43" spans="1:24">
      <c r="A43" t="s">
        <v>555</v>
      </c>
      <c r="B43" t="s">
        <v>8</v>
      </c>
      <c r="C43">
        <f>(H43*'Points System'!$B$17)+(I43*'Points System'!$B$4)+(J43*'Points System'!$B$5)+(K43*'Points System'!$B$6)+(L43*'Points System'!$B$7)+(M43*'Points System'!$B$3)+(N43*'Points System'!$B$2)+(O43*'Points System'!$B$11)+(P43*'Points System'!$B$12)+(Q43*'Points System'!$B$10)+(R43*'Points System'!$B$13)+(S43*'Points System'!$B$8)+(T43*'Points System'!$B$9)+(U43*'Points System'!$B$14)+(F43*'Points System'!$B$15)</f>
        <v>139.10999999999999</v>
      </c>
      <c r="D43">
        <f t="shared" si="0"/>
        <v>-2.8063861049123062</v>
      </c>
      <c r="E43">
        <f t="shared" si="1"/>
        <v>-4.0506207203184861</v>
      </c>
      <c r="F43">
        <v>277.86</v>
      </c>
      <c r="G43">
        <v>302</v>
      </c>
      <c r="H43">
        <v>68.290000000000006</v>
      </c>
      <c r="I43">
        <v>49.5</v>
      </c>
      <c r="J43">
        <v>10.63</v>
      </c>
      <c r="K43">
        <v>0.55000000000000004</v>
      </c>
      <c r="L43">
        <v>4.21</v>
      </c>
      <c r="M43">
        <v>29.59</v>
      </c>
      <c r="N43">
        <v>28.47</v>
      </c>
      <c r="O43">
        <v>0.88</v>
      </c>
      <c r="P43">
        <v>0.9</v>
      </c>
      <c r="Q43">
        <v>1.1299999999999999</v>
      </c>
      <c r="R43">
        <v>2.63</v>
      </c>
      <c r="S43">
        <v>29.69</v>
      </c>
      <c r="T43">
        <v>39</v>
      </c>
      <c r="U43">
        <v>34.200000000000003</v>
      </c>
      <c r="V43">
        <v>0.24199999999999999</v>
      </c>
      <c r="W43">
        <v>93.6</v>
      </c>
      <c r="X43">
        <f t="shared" si="2"/>
        <v>0.46062913907284764</v>
      </c>
    </row>
    <row r="44" spans="1:24">
      <c r="A44" t="s">
        <v>556</v>
      </c>
      <c r="B44" t="s">
        <v>8</v>
      </c>
      <c r="C44">
        <f>(H44*'Points System'!$B$17)+(I44*'Points System'!$B$4)+(J44*'Points System'!$B$5)+(K44*'Points System'!$B$6)+(L44*'Points System'!$B$7)+(M44*'Points System'!$B$3)+(N44*'Points System'!$B$2)+(O44*'Points System'!$B$11)+(P44*'Points System'!$B$12)+(Q44*'Points System'!$B$10)+(R44*'Points System'!$B$13)+(S44*'Points System'!$B$8)+(T44*'Points System'!$B$9)+(U44*'Points System'!$B$14)+(F44*'Points System'!$B$15)</f>
        <v>137.45999999999998</v>
      </c>
      <c r="D44">
        <f t="shared" si="0"/>
        <v>-2.837792352016927</v>
      </c>
      <c r="E44">
        <f t="shared" si="1"/>
        <v>-4.0820269674231069</v>
      </c>
      <c r="F44">
        <v>288.17</v>
      </c>
      <c r="G44">
        <v>319.8</v>
      </c>
      <c r="H44">
        <v>73.42</v>
      </c>
      <c r="I44">
        <v>46.26</v>
      </c>
      <c r="J44">
        <v>15.25</v>
      </c>
      <c r="K44">
        <v>2.4700000000000002</v>
      </c>
      <c r="L44">
        <v>5.98</v>
      </c>
      <c r="M44">
        <v>33.020000000000003</v>
      </c>
      <c r="N44">
        <v>29.03</v>
      </c>
      <c r="O44">
        <v>0.9</v>
      </c>
      <c r="P44">
        <v>1.43</v>
      </c>
      <c r="Q44">
        <v>1.73</v>
      </c>
      <c r="R44">
        <v>2.0299999999999998</v>
      </c>
      <c r="S44">
        <v>20.75</v>
      </c>
      <c r="T44">
        <v>54.63</v>
      </c>
      <c r="U44">
        <v>50.4</v>
      </c>
      <c r="V44">
        <v>0.251</v>
      </c>
      <c r="W44">
        <v>82.8</v>
      </c>
      <c r="X44">
        <f t="shared" si="2"/>
        <v>0.42983114446529075</v>
      </c>
    </row>
    <row r="45" spans="1:24">
      <c r="A45" t="s">
        <v>557</v>
      </c>
      <c r="B45" t="s">
        <v>8</v>
      </c>
      <c r="C45">
        <f>(H45*'Points System'!$B$17)+(I45*'Points System'!$B$4)+(J45*'Points System'!$B$5)+(K45*'Points System'!$B$6)+(L45*'Points System'!$B$7)+(M45*'Points System'!$B$3)+(N45*'Points System'!$B$2)+(O45*'Points System'!$B$11)+(P45*'Points System'!$B$12)+(Q45*'Points System'!$B$10)+(R45*'Points System'!$B$13)+(S45*'Points System'!$B$8)+(T45*'Points System'!$B$9)+(U45*'Points System'!$B$14)+(F45*'Points System'!$B$15)</f>
        <v>134.26</v>
      </c>
      <c r="D45">
        <f t="shared" si="0"/>
        <v>-2.8987014373107369</v>
      </c>
      <c r="E45">
        <f t="shared" si="1"/>
        <v>-4.1429360527169168</v>
      </c>
      <c r="F45">
        <v>305.13</v>
      </c>
      <c r="G45">
        <v>330.17</v>
      </c>
      <c r="H45">
        <v>76.400000000000006</v>
      </c>
      <c r="I45">
        <v>53.06</v>
      </c>
      <c r="J45">
        <v>14</v>
      </c>
      <c r="K45">
        <v>0.8</v>
      </c>
      <c r="L45">
        <v>4.09</v>
      </c>
      <c r="M45">
        <v>35.86</v>
      </c>
      <c r="N45">
        <v>28.19</v>
      </c>
      <c r="O45">
        <v>1.46</v>
      </c>
      <c r="P45">
        <v>1.19</v>
      </c>
      <c r="Q45">
        <v>1.1000000000000001</v>
      </c>
      <c r="R45">
        <v>1.6</v>
      </c>
      <c r="S45">
        <v>29.73</v>
      </c>
      <c r="T45">
        <v>60.71</v>
      </c>
      <c r="U45">
        <v>35.700000000000003</v>
      </c>
      <c r="V45">
        <v>0.247</v>
      </c>
      <c r="W45">
        <v>97.6</v>
      </c>
      <c r="X45">
        <f t="shared" si="2"/>
        <v>0.40663900414937754</v>
      </c>
    </row>
    <row r="46" spans="1:24">
      <c r="A46" t="s">
        <v>558</v>
      </c>
      <c r="B46" t="s">
        <v>8</v>
      </c>
      <c r="C46">
        <f>(H46*'Points System'!$B$17)+(I46*'Points System'!$B$4)+(J46*'Points System'!$B$5)+(K46*'Points System'!$B$6)+(L46*'Points System'!$B$7)+(M46*'Points System'!$B$3)+(N46*'Points System'!$B$2)+(O46*'Points System'!$B$11)+(P46*'Points System'!$B$12)+(Q46*'Points System'!$B$10)+(R46*'Points System'!$B$13)+(S46*'Points System'!$B$8)+(T46*'Points System'!$B$9)+(U46*'Points System'!$B$14)+(F46*'Points System'!$B$15)</f>
        <v>128.66000000000003</v>
      </c>
      <c r="D46">
        <f t="shared" si="0"/>
        <v>-3.0052923365749047</v>
      </c>
      <c r="E46">
        <f t="shared" si="1"/>
        <v>-4.2495269519810845</v>
      </c>
      <c r="F46">
        <v>264.3</v>
      </c>
      <c r="G46">
        <v>335.71</v>
      </c>
      <c r="H46">
        <v>58.76</v>
      </c>
      <c r="I46">
        <v>29.04</v>
      </c>
      <c r="J46">
        <v>10.51</v>
      </c>
      <c r="K46">
        <v>1.61</v>
      </c>
      <c r="L46">
        <v>15.39</v>
      </c>
      <c r="M46">
        <v>40.65</v>
      </c>
      <c r="N46">
        <v>38.200000000000003</v>
      </c>
      <c r="O46">
        <v>4.05</v>
      </c>
      <c r="P46">
        <v>1.18</v>
      </c>
      <c r="Q46">
        <v>1.9</v>
      </c>
      <c r="R46">
        <v>1.3</v>
      </c>
      <c r="S46">
        <v>33.200000000000003</v>
      </c>
      <c r="T46">
        <v>104.61</v>
      </c>
      <c r="U46">
        <v>111.6</v>
      </c>
      <c r="V46">
        <v>0.221</v>
      </c>
      <c r="W46">
        <v>75.67</v>
      </c>
      <c r="X46">
        <f t="shared" si="2"/>
        <v>0.38324744571207303</v>
      </c>
    </row>
    <row r="47" spans="1:24">
      <c r="A47" t="s">
        <v>559</v>
      </c>
      <c r="B47" t="s">
        <v>8</v>
      </c>
      <c r="C47">
        <f>(H47*'Points System'!$B$17)+(I47*'Points System'!$B$4)+(J47*'Points System'!$B$5)+(K47*'Points System'!$B$6)+(L47*'Points System'!$B$7)+(M47*'Points System'!$B$3)+(N47*'Points System'!$B$2)+(O47*'Points System'!$B$11)+(P47*'Points System'!$B$12)+(Q47*'Points System'!$B$10)+(R47*'Points System'!$B$13)+(S47*'Points System'!$B$8)+(T47*'Points System'!$B$9)+(U47*'Points System'!$B$14)+(F47*'Points System'!$B$15)</f>
        <v>126.36000000000001</v>
      </c>
      <c r="D47">
        <f t="shared" si="0"/>
        <v>-3.0490707416298308</v>
      </c>
      <c r="E47">
        <f t="shared" si="1"/>
        <v>-4.2933053570360107</v>
      </c>
      <c r="F47">
        <v>272.57</v>
      </c>
      <c r="G47">
        <v>327.8</v>
      </c>
      <c r="H47">
        <v>64.56</v>
      </c>
      <c r="I47">
        <v>38.799999999999997</v>
      </c>
      <c r="J47">
        <v>11.8</v>
      </c>
      <c r="K47">
        <v>0.73</v>
      </c>
      <c r="L47">
        <v>8.4700000000000006</v>
      </c>
      <c r="M47">
        <v>35.24</v>
      </c>
      <c r="N47">
        <v>28.6</v>
      </c>
      <c r="O47">
        <v>0.3</v>
      </c>
      <c r="P47">
        <v>0.8</v>
      </c>
      <c r="Q47">
        <v>4.05</v>
      </c>
      <c r="R47">
        <v>1.93</v>
      </c>
      <c r="S47">
        <v>14.71</v>
      </c>
      <c r="T47">
        <v>54.21</v>
      </c>
      <c r="U47">
        <v>38.799999999999997</v>
      </c>
      <c r="V47">
        <v>0.23499999999999999</v>
      </c>
      <c r="W47">
        <v>77.25</v>
      </c>
      <c r="X47">
        <f t="shared" si="2"/>
        <v>0.38547895057962173</v>
      </c>
    </row>
    <row r="48" spans="1:24">
      <c r="A48" t="s">
        <v>560</v>
      </c>
      <c r="B48" t="s">
        <v>8</v>
      </c>
      <c r="C48">
        <f>(H48*'Points System'!$B$17)+(I48*'Points System'!$B$4)+(J48*'Points System'!$B$5)+(K48*'Points System'!$B$6)+(L48*'Points System'!$B$7)+(M48*'Points System'!$B$3)+(N48*'Points System'!$B$2)+(O48*'Points System'!$B$11)+(P48*'Points System'!$B$12)+(Q48*'Points System'!$B$10)+(R48*'Points System'!$B$13)+(S48*'Points System'!$B$8)+(T48*'Points System'!$B$9)+(U48*'Points System'!$B$14)+(F48*'Points System'!$B$15)</f>
        <v>115.21000000000001</v>
      </c>
      <c r="D48">
        <f t="shared" si="0"/>
        <v>-3.2613008357004514</v>
      </c>
      <c r="E48">
        <f t="shared" si="1"/>
        <v>-4.5055354511066312</v>
      </c>
      <c r="F48">
        <v>251.67</v>
      </c>
      <c r="G48">
        <v>298.17</v>
      </c>
      <c r="H48">
        <v>59.13</v>
      </c>
      <c r="I48">
        <v>37.76</v>
      </c>
      <c r="J48">
        <v>12.87</v>
      </c>
      <c r="K48">
        <v>0.7</v>
      </c>
      <c r="L48">
        <v>5.23</v>
      </c>
      <c r="M48">
        <v>24.54</v>
      </c>
      <c r="N48">
        <v>29.11</v>
      </c>
      <c r="O48">
        <v>1.94</v>
      </c>
      <c r="P48">
        <v>0.99</v>
      </c>
      <c r="Q48">
        <v>3.28</v>
      </c>
      <c r="R48">
        <v>2.9</v>
      </c>
      <c r="S48">
        <v>17.13</v>
      </c>
      <c r="T48">
        <v>46.32</v>
      </c>
      <c r="U48">
        <v>74</v>
      </c>
      <c r="V48">
        <v>0.23300000000000001</v>
      </c>
      <c r="W48">
        <v>92.8</v>
      </c>
      <c r="X48">
        <f t="shared" si="2"/>
        <v>0.38639031425025994</v>
      </c>
    </row>
    <row r="49" spans="1:24">
      <c r="A49" t="s">
        <v>561</v>
      </c>
      <c r="B49" t="s">
        <v>8</v>
      </c>
      <c r="C49">
        <f>(H49*'Points System'!$B$17)+(I49*'Points System'!$B$4)+(J49*'Points System'!$B$5)+(K49*'Points System'!$B$6)+(L49*'Points System'!$B$7)+(M49*'Points System'!$B$3)+(N49*'Points System'!$B$2)+(O49*'Points System'!$B$11)+(P49*'Points System'!$B$12)+(Q49*'Points System'!$B$10)+(R49*'Points System'!$B$13)+(S49*'Points System'!$B$8)+(T49*'Points System'!$B$9)+(U49*'Points System'!$B$14)+(F49*'Points System'!$B$15)</f>
        <v>113.37000000000003</v>
      </c>
      <c r="D49">
        <f t="shared" si="0"/>
        <v>-3.2963235597443914</v>
      </c>
      <c r="E49">
        <f t="shared" si="1"/>
        <v>-4.5405581751505713</v>
      </c>
      <c r="F49">
        <v>276.63</v>
      </c>
      <c r="G49">
        <v>326.5</v>
      </c>
      <c r="H49">
        <v>62.94</v>
      </c>
      <c r="I49">
        <v>37.69</v>
      </c>
      <c r="J49">
        <v>10.95</v>
      </c>
      <c r="K49">
        <v>1.1399999999999999</v>
      </c>
      <c r="L49">
        <v>10.14</v>
      </c>
      <c r="M49">
        <v>35.15</v>
      </c>
      <c r="N49">
        <v>27.89</v>
      </c>
      <c r="O49">
        <v>1.91</v>
      </c>
      <c r="P49">
        <v>1.29</v>
      </c>
      <c r="Q49">
        <v>1.9</v>
      </c>
      <c r="R49">
        <v>2.37</v>
      </c>
      <c r="S49">
        <v>15.68</v>
      </c>
      <c r="T49">
        <v>71.44</v>
      </c>
      <c r="U49">
        <v>103.4</v>
      </c>
      <c r="V49">
        <v>0.22800000000000001</v>
      </c>
      <c r="W49">
        <v>85.8</v>
      </c>
      <c r="X49">
        <f t="shared" si="2"/>
        <v>0.34722817764165398</v>
      </c>
    </row>
    <row r="51" spans="1:24">
      <c r="A51" s="1" t="s">
        <v>615</v>
      </c>
    </row>
    <row r="52" spans="1:24">
      <c r="A52" s="5">
        <f>STDEV(LARGE($C$2:$C$49,{1,2,3,4,5,6,7,8,9,10,11,12,13,14,15,16}))</f>
        <v>52.537318276312902</v>
      </c>
    </row>
    <row r="53" spans="1:24">
      <c r="A53" s="4" t="s">
        <v>616</v>
      </c>
    </row>
    <row r="54" spans="1:24">
      <c r="A54" s="5">
        <f>AVERAGE(LARGE($C$2:$C$49,{1,2,3,4,5,6,7,8,9,10,11,12,13,14,15,16}))</f>
        <v>351.9187500000001</v>
      </c>
    </row>
    <row r="55" spans="1:24">
      <c r="A55" s="1" t="s">
        <v>617</v>
      </c>
    </row>
    <row r="56" spans="1:24">
      <c r="A56" s="5">
        <f>LARGE($E$2:$E$49,16)</f>
        <v>-1.2442346154061801</v>
      </c>
    </row>
  </sheetData>
  <autoFilter ref="A1:W1">
    <sortState ref="A2:W49">
      <sortCondition descending="1" ref="C1:C4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X58"/>
  <sheetViews>
    <sheetView workbookViewId="0">
      <pane ySplit="1" topLeftCell="A15" activePane="bottomLeft" state="frozen"/>
      <selection pane="bottomLeft" activeCell="A2" sqref="A2:D51"/>
    </sheetView>
  </sheetViews>
  <sheetFormatPr baseColWidth="10" defaultRowHeight="15" x14ac:dyDescent="0"/>
  <cols>
    <col min="1" max="1" width="17.33203125" bestFit="1" customWidth="1"/>
    <col min="2" max="2" width="7.33203125" bestFit="1" customWidth="1"/>
    <col min="3" max="3" width="8.1640625" bestFit="1" customWidth="1"/>
    <col min="4" max="5" width="12.1640625" customWidth="1"/>
    <col min="6" max="9" width="7.1640625" bestFit="1" customWidth="1"/>
    <col min="10" max="11" width="6.1640625" bestFit="1" customWidth="1"/>
    <col min="12" max="12" width="6.33203125" bestFit="1" customWidth="1"/>
    <col min="13" max="13" width="6.6640625" bestFit="1" customWidth="1"/>
    <col min="14" max="15" width="6.1640625" bestFit="1" customWidth="1"/>
    <col min="16" max="16" width="5.83203125" bestFit="1" customWidth="1"/>
    <col min="17" max="17" width="7.33203125" bestFit="1" customWidth="1"/>
    <col min="18" max="18" width="5.83203125" bestFit="1" customWidth="1"/>
    <col min="19" max="19" width="6.1640625" bestFit="1" customWidth="1"/>
    <col min="20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12.1640625" bestFit="1" customWidth="1"/>
  </cols>
  <sheetData>
    <row r="1" spans="1:24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39</v>
      </c>
      <c r="B2" t="s">
        <v>270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389.49</v>
      </c>
      <c r="D2">
        <f t="shared" ref="D2:D33" si="0">E2-$A$58</f>
        <v>3.8586000583433204</v>
      </c>
      <c r="E2">
        <f t="shared" ref="E2:E33" si="1">(C2-$A$56)/$A$54</f>
        <v>2.8613712820629882</v>
      </c>
      <c r="F2">
        <v>532.6</v>
      </c>
      <c r="G2">
        <v>576</v>
      </c>
      <c r="H2">
        <v>146.32</v>
      </c>
      <c r="I2">
        <v>89.27</v>
      </c>
      <c r="J2">
        <v>30.38</v>
      </c>
      <c r="K2">
        <v>2.5499999999999998</v>
      </c>
      <c r="L2">
        <v>26.74</v>
      </c>
      <c r="M2">
        <v>86.58</v>
      </c>
      <c r="N2">
        <v>74.45</v>
      </c>
      <c r="O2">
        <v>18.66</v>
      </c>
      <c r="P2">
        <v>6.37</v>
      </c>
      <c r="Q2">
        <v>4.3499999999999996</v>
      </c>
      <c r="R2">
        <v>4.33</v>
      </c>
      <c r="S2">
        <v>53.36</v>
      </c>
      <c r="T2">
        <v>106.18</v>
      </c>
      <c r="U2">
        <v>272.10000000000002</v>
      </c>
      <c r="V2">
        <v>0.27500000000000002</v>
      </c>
      <c r="W2">
        <v>127.17</v>
      </c>
      <c r="X2">
        <f t="shared" ref="X2:X33" si="2">C2/G2</f>
        <v>0.67619791666666673</v>
      </c>
    </row>
    <row r="3" spans="1:24">
      <c r="A3" t="s">
        <v>72</v>
      </c>
      <c r="B3" t="s">
        <v>270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332.23999999999995</v>
      </c>
      <c r="D3">
        <f t="shared" si="0"/>
        <v>2.0471621465749306</v>
      </c>
      <c r="E3">
        <f t="shared" si="1"/>
        <v>1.0499333702945983</v>
      </c>
      <c r="F3">
        <v>581.9</v>
      </c>
      <c r="G3">
        <v>628.71</v>
      </c>
      <c r="H3">
        <v>168.51</v>
      </c>
      <c r="I3">
        <v>121.6</v>
      </c>
      <c r="J3">
        <v>32.96</v>
      </c>
      <c r="K3">
        <v>2.74</v>
      </c>
      <c r="L3">
        <v>12.46</v>
      </c>
      <c r="M3">
        <v>71.650000000000006</v>
      </c>
      <c r="N3">
        <v>75.25</v>
      </c>
      <c r="O3">
        <v>7.45</v>
      </c>
      <c r="P3">
        <v>2.72</v>
      </c>
      <c r="Q3">
        <v>5.07</v>
      </c>
      <c r="R3">
        <v>4.5999999999999996</v>
      </c>
      <c r="S3">
        <v>39.020000000000003</v>
      </c>
      <c r="T3">
        <v>109.06</v>
      </c>
      <c r="U3">
        <v>258.5</v>
      </c>
      <c r="V3">
        <v>0.28899999999999998</v>
      </c>
      <c r="W3">
        <v>150</v>
      </c>
      <c r="X3">
        <f t="shared" si="2"/>
        <v>0.52844713779007801</v>
      </c>
    </row>
    <row r="4" spans="1:24">
      <c r="A4" t="s">
        <v>77</v>
      </c>
      <c r="B4" t="s">
        <v>270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321.18000000000006</v>
      </c>
      <c r="D4">
        <f t="shared" si="0"/>
        <v>1.6972144906071023</v>
      </c>
      <c r="E4">
        <f t="shared" si="1"/>
        <v>0.69998571432677004</v>
      </c>
      <c r="F4">
        <v>558.4</v>
      </c>
      <c r="G4">
        <v>602.14</v>
      </c>
      <c r="H4">
        <v>156.88999999999999</v>
      </c>
      <c r="I4">
        <v>111.98</v>
      </c>
      <c r="J4">
        <v>27.26</v>
      </c>
      <c r="K4">
        <v>5.5</v>
      </c>
      <c r="L4">
        <v>12.95</v>
      </c>
      <c r="M4">
        <v>63.11</v>
      </c>
      <c r="N4">
        <v>70.27</v>
      </c>
      <c r="O4">
        <v>17.53</v>
      </c>
      <c r="P4">
        <v>6.9</v>
      </c>
      <c r="Q4">
        <v>2.2999999999999998</v>
      </c>
      <c r="R4">
        <v>5.57</v>
      </c>
      <c r="S4">
        <v>41.05</v>
      </c>
      <c r="T4">
        <v>100.98</v>
      </c>
      <c r="U4">
        <v>243</v>
      </c>
      <c r="V4">
        <v>0.28199999999999997</v>
      </c>
      <c r="W4">
        <v>130.66999999999999</v>
      </c>
      <c r="X4">
        <f t="shared" si="2"/>
        <v>0.53339754874281742</v>
      </c>
    </row>
    <row r="5" spans="1:24">
      <c r="A5" t="s">
        <v>102</v>
      </c>
      <c r="B5" t="s">
        <v>270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303.08000000000004</v>
      </c>
      <c r="D5">
        <f t="shared" si="0"/>
        <v>1.1245153429563099</v>
      </c>
      <c r="E5">
        <f t="shared" si="1"/>
        <v>0.12728656667597768</v>
      </c>
      <c r="F5">
        <v>568.70000000000005</v>
      </c>
      <c r="G5">
        <v>612.29</v>
      </c>
      <c r="H5">
        <v>150.02000000000001</v>
      </c>
      <c r="I5">
        <v>112.48</v>
      </c>
      <c r="J5">
        <v>29.88</v>
      </c>
      <c r="K5">
        <v>2.29</v>
      </c>
      <c r="L5">
        <v>5.54</v>
      </c>
      <c r="M5">
        <v>55.21</v>
      </c>
      <c r="N5">
        <v>66.3</v>
      </c>
      <c r="O5">
        <v>24.84</v>
      </c>
      <c r="P5">
        <v>9.58</v>
      </c>
      <c r="Q5">
        <v>3.2</v>
      </c>
      <c r="R5">
        <v>5.8</v>
      </c>
      <c r="S5">
        <v>44.5</v>
      </c>
      <c r="T5">
        <v>82.66</v>
      </c>
      <c r="U5">
        <v>196.6</v>
      </c>
      <c r="V5">
        <v>0.26600000000000001</v>
      </c>
      <c r="W5">
        <v>151.16999999999999</v>
      </c>
      <c r="X5">
        <f t="shared" si="2"/>
        <v>0.4949942020937792</v>
      </c>
    </row>
    <row r="6" spans="1:24">
      <c r="A6" t="s">
        <v>105</v>
      </c>
      <c r="B6" t="s">
        <v>270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301.61999999999995</v>
      </c>
      <c r="D6">
        <f t="shared" si="0"/>
        <v>1.0783197211016025</v>
      </c>
      <c r="E6">
        <f t="shared" si="1"/>
        <v>8.1090944821269995E-2</v>
      </c>
      <c r="F6">
        <v>460.1</v>
      </c>
      <c r="G6">
        <v>510</v>
      </c>
      <c r="H6">
        <v>126.81</v>
      </c>
      <c r="I6">
        <v>83.52</v>
      </c>
      <c r="J6">
        <v>24.3</v>
      </c>
      <c r="K6">
        <v>1</v>
      </c>
      <c r="L6">
        <v>19.25</v>
      </c>
      <c r="M6">
        <v>69</v>
      </c>
      <c r="N6">
        <v>72</v>
      </c>
      <c r="O6">
        <v>1.82</v>
      </c>
      <c r="P6">
        <v>1.05</v>
      </c>
      <c r="Q6">
        <v>5.2</v>
      </c>
      <c r="R6">
        <v>4.0999999999999996</v>
      </c>
      <c r="S6">
        <v>46.39</v>
      </c>
      <c r="T6">
        <v>103.86</v>
      </c>
      <c r="U6">
        <v>228.4</v>
      </c>
      <c r="V6">
        <v>0.27500000000000002</v>
      </c>
      <c r="W6">
        <v>120</v>
      </c>
      <c r="X6">
        <f t="shared" si="2"/>
        <v>0.5914117647058823</v>
      </c>
    </row>
    <row r="7" spans="1:24">
      <c r="A7" t="s">
        <v>120</v>
      </c>
      <c r="B7" t="s">
        <v>270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292.45999999999992</v>
      </c>
      <c r="D7">
        <f t="shared" si="0"/>
        <v>0.78848965521865955</v>
      </c>
      <c r="E7">
        <f t="shared" si="1"/>
        <v>-0.20873912106167286</v>
      </c>
      <c r="F7">
        <v>482.4</v>
      </c>
      <c r="G7">
        <v>513.57000000000005</v>
      </c>
      <c r="H7">
        <v>131.74</v>
      </c>
      <c r="I7">
        <v>84.41</v>
      </c>
      <c r="J7">
        <v>28.15</v>
      </c>
      <c r="K7">
        <v>3.03</v>
      </c>
      <c r="L7">
        <v>15.08</v>
      </c>
      <c r="M7">
        <v>64.930000000000007</v>
      </c>
      <c r="N7">
        <v>65.430000000000007</v>
      </c>
      <c r="O7">
        <v>5.88</v>
      </c>
      <c r="P7">
        <v>1.76</v>
      </c>
      <c r="Q7">
        <v>4.0199999999999996</v>
      </c>
      <c r="R7">
        <v>2.13</v>
      </c>
      <c r="S7">
        <v>43.37</v>
      </c>
      <c r="T7">
        <v>99.53</v>
      </c>
      <c r="U7">
        <v>231</v>
      </c>
      <c r="V7">
        <v>0.27600000000000002</v>
      </c>
      <c r="W7">
        <v>114.67</v>
      </c>
      <c r="X7">
        <f t="shared" si="2"/>
        <v>0.56946472730104936</v>
      </c>
    </row>
    <row r="8" spans="1:24">
      <c r="A8" t="s">
        <v>126</v>
      </c>
      <c r="B8" t="s">
        <v>270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288.86</v>
      </c>
      <c r="D8">
        <f t="shared" si="0"/>
        <v>0.67458264242623978</v>
      </c>
      <c r="E8">
        <f t="shared" si="1"/>
        <v>-0.32264613385409263</v>
      </c>
      <c r="F8">
        <v>537.4</v>
      </c>
      <c r="G8">
        <v>569.57000000000005</v>
      </c>
      <c r="H8">
        <v>138.74</v>
      </c>
      <c r="I8">
        <v>103.51</v>
      </c>
      <c r="J8">
        <v>23.45</v>
      </c>
      <c r="K8">
        <v>3.27</v>
      </c>
      <c r="L8">
        <v>8.36</v>
      </c>
      <c r="M8">
        <v>52.19</v>
      </c>
      <c r="N8">
        <v>58.25</v>
      </c>
      <c r="O8">
        <v>4.99</v>
      </c>
      <c r="P8">
        <v>3.63</v>
      </c>
      <c r="Q8">
        <v>3.63</v>
      </c>
      <c r="R8">
        <v>3.2</v>
      </c>
      <c r="S8">
        <v>36.93</v>
      </c>
      <c r="T8">
        <v>57.16</v>
      </c>
      <c r="U8">
        <v>199</v>
      </c>
      <c r="V8">
        <v>0.25800000000000001</v>
      </c>
      <c r="W8">
        <v>146.16999999999999</v>
      </c>
      <c r="X8">
        <f t="shared" si="2"/>
        <v>0.50715452007654893</v>
      </c>
    </row>
    <row r="9" spans="1:24">
      <c r="A9" t="s">
        <v>130</v>
      </c>
      <c r="B9" t="s">
        <v>270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285.74</v>
      </c>
      <c r="D9">
        <f t="shared" si="0"/>
        <v>0.57586323133947326</v>
      </c>
      <c r="E9">
        <f t="shared" si="1"/>
        <v>-0.42136554494085909</v>
      </c>
      <c r="F9">
        <v>550.29999999999995</v>
      </c>
      <c r="G9">
        <v>579.86</v>
      </c>
      <c r="H9">
        <v>150.41999999999999</v>
      </c>
      <c r="I9">
        <v>114.39</v>
      </c>
      <c r="J9">
        <v>28.64</v>
      </c>
      <c r="K9">
        <v>2.63</v>
      </c>
      <c r="L9">
        <v>5.1100000000000003</v>
      </c>
      <c r="M9">
        <v>50.22</v>
      </c>
      <c r="N9">
        <v>63.24</v>
      </c>
      <c r="O9">
        <v>13.21</v>
      </c>
      <c r="P9">
        <v>5.9</v>
      </c>
      <c r="Q9">
        <v>3.68</v>
      </c>
      <c r="R9">
        <v>4.7300000000000004</v>
      </c>
      <c r="S9">
        <v>27.87</v>
      </c>
      <c r="T9">
        <v>66.58</v>
      </c>
      <c r="U9">
        <v>201.2</v>
      </c>
      <c r="V9">
        <v>0.27200000000000002</v>
      </c>
      <c r="W9">
        <v>143</v>
      </c>
      <c r="X9">
        <f t="shared" si="2"/>
        <v>0.49277411789052528</v>
      </c>
    </row>
    <row r="10" spans="1:24">
      <c r="A10" t="s">
        <v>132</v>
      </c>
      <c r="B10" t="s">
        <v>270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285.52999999999997</v>
      </c>
      <c r="D10">
        <f t="shared" si="0"/>
        <v>0.56921865559324747</v>
      </c>
      <c r="E10">
        <f t="shared" si="1"/>
        <v>-0.42801012068708488</v>
      </c>
      <c r="F10">
        <v>517.20000000000005</v>
      </c>
      <c r="G10">
        <v>552.42999999999995</v>
      </c>
      <c r="H10">
        <v>137.05000000000001</v>
      </c>
      <c r="I10">
        <v>93.52</v>
      </c>
      <c r="J10">
        <v>27.22</v>
      </c>
      <c r="K10">
        <v>1.1299999999999999</v>
      </c>
      <c r="L10">
        <v>15.76</v>
      </c>
      <c r="M10">
        <v>67.180000000000007</v>
      </c>
      <c r="N10">
        <v>58.98</v>
      </c>
      <c r="O10">
        <v>2.5099999999999998</v>
      </c>
      <c r="P10">
        <v>2.57</v>
      </c>
      <c r="Q10">
        <v>4.13</v>
      </c>
      <c r="R10">
        <v>4.0999999999999996</v>
      </c>
      <c r="S10">
        <v>46.51</v>
      </c>
      <c r="T10">
        <v>105.6</v>
      </c>
      <c r="U10">
        <v>210.5</v>
      </c>
      <c r="V10">
        <v>0.26400000000000001</v>
      </c>
      <c r="W10">
        <v>138.5</v>
      </c>
      <c r="X10">
        <f t="shared" si="2"/>
        <v>0.51686186485165542</v>
      </c>
    </row>
    <row r="11" spans="1:24">
      <c r="A11" t="s">
        <v>137</v>
      </c>
      <c r="B11" t="s">
        <v>270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285.43999999999994</v>
      </c>
      <c r="D11">
        <f t="shared" si="0"/>
        <v>0.56637098027343591</v>
      </c>
      <c r="E11">
        <f t="shared" si="1"/>
        <v>-0.43085779600689644</v>
      </c>
      <c r="F11">
        <v>555</v>
      </c>
      <c r="G11">
        <v>586.71</v>
      </c>
      <c r="H11">
        <v>149.81</v>
      </c>
      <c r="I11">
        <v>106.52</v>
      </c>
      <c r="J11">
        <v>28.5</v>
      </c>
      <c r="K11">
        <v>2.17</v>
      </c>
      <c r="L11">
        <v>12.98</v>
      </c>
      <c r="M11">
        <v>64.84</v>
      </c>
      <c r="N11">
        <v>58.67</v>
      </c>
      <c r="O11">
        <v>5.57</v>
      </c>
      <c r="P11">
        <v>4.22</v>
      </c>
      <c r="Q11">
        <v>5.03</v>
      </c>
      <c r="R11">
        <v>3.1</v>
      </c>
      <c r="S11">
        <v>27.86</v>
      </c>
      <c r="T11">
        <v>94.26</v>
      </c>
      <c r="U11">
        <v>216</v>
      </c>
      <c r="V11">
        <v>0.27</v>
      </c>
      <c r="W11">
        <v>145.5</v>
      </c>
      <c r="X11">
        <f t="shared" si="2"/>
        <v>0.48650951918324203</v>
      </c>
    </row>
    <row r="12" spans="1:24">
      <c r="A12" t="s">
        <v>140</v>
      </c>
      <c r="B12" t="s">
        <v>270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283.66000000000008</v>
      </c>
      <c r="D12">
        <f t="shared" si="0"/>
        <v>0.51005029061496465</v>
      </c>
      <c r="E12">
        <f t="shared" si="1"/>
        <v>-0.48717848566536764</v>
      </c>
      <c r="F12">
        <v>591.1</v>
      </c>
      <c r="G12">
        <v>620.42999999999995</v>
      </c>
      <c r="H12">
        <v>155.28</v>
      </c>
      <c r="I12">
        <v>122.26</v>
      </c>
      <c r="J12">
        <v>25.31</v>
      </c>
      <c r="K12">
        <v>4.7699999999999996</v>
      </c>
      <c r="L12">
        <v>4.26</v>
      </c>
      <c r="M12">
        <v>48.64</v>
      </c>
      <c r="N12">
        <v>67.489999999999995</v>
      </c>
      <c r="O12">
        <v>19.73</v>
      </c>
      <c r="P12">
        <v>4.76</v>
      </c>
      <c r="Q12">
        <v>6.22</v>
      </c>
      <c r="R12">
        <v>4.13</v>
      </c>
      <c r="S12">
        <v>23.67</v>
      </c>
      <c r="T12">
        <v>81.56</v>
      </c>
      <c r="U12">
        <v>214.2</v>
      </c>
      <c r="V12">
        <v>0.26300000000000001</v>
      </c>
      <c r="W12">
        <v>151.33000000000001</v>
      </c>
      <c r="X12">
        <f t="shared" si="2"/>
        <v>0.45719903937591688</v>
      </c>
    </row>
    <row r="13" spans="1:24">
      <c r="A13" t="s">
        <v>138</v>
      </c>
      <c r="B13" t="s">
        <v>270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282.41999999999996</v>
      </c>
      <c r="D13">
        <f t="shared" si="0"/>
        <v>0.47081565287534854</v>
      </c>
      <c r="E13">
        <f t="shared" si="1"/>
        <v>-0.52641312340498381</v>
      </c>
      <c r="F13">
        <v>545.9</v>
      </c>
      <c r="G13">
        <v>569</v>
      </c>
      <c r="H13">
        <v>140.86000000000001</v>
      </c>
      <c r="I13">
        <v>100.29</v>
      </c>
      <c r="J13">
        <v>29.07</v>
      </c>
      <c r="K13">
        <v>1.31</v>
      </c>
      <c r="L13">
        <v>9.33</v>
      </c>
      <c r="M13">
        <v>55.6</v>
      </c>
      <c r="N13">
        <v>56.12</v>
      </c>
      <c r="O13">
        <v>17.59</v>
      </c>
      <c r="P13">
        <v>6.04</v>
      </c>
      <c r="Q13">
        <v>3.25</v>
      </c>
      <c r="R13">
        <v>3.97</v>
      </c>
      <c r="S13">
        <v>25.91</v>
      </c>
      <c r="T13">
        <v>69.69</v>
      </c>
      <c r="U13">
        <v>177.3</v>
      </c>
      <c r="V13">
        <v>0.25700000000000001</v>
      </c>
      <c r="W13">
        <v>140.5</v>
      </c>
      <c r="X13">
        <f t="shared" si="2"/>
        <v>0.49634446397188042</v>
      </c>
    </row>
    <row r="14" spans="1:24">
      <c r="A14" t="s">
        <v>156</v>
      </c>
      <c r="B14" t="s">
        <v>270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267.53999999999996</v>
      </c>
      <c r="D14">
        <f t="shared" si="0"/>
        <v>1.7763568394002505E-15</v>
      </c>
      <c r="E14">
        <f t="shared" si="1"/>
        <v>-0.99722877628033058</v>
      </c>
      <c r="F14">
        <v>527.29999999999995</v>
      </c>
      <c r="G14">
        <v>579.42999999999995</v>
      </c>
      <c r="H14">
        <v>133.37</v>
      </c>
      <c r="I14">
        <v>87.34</v>
      </c>
      <c r="J14">
        <v>24.53</v>
      </c>
      <c r="K14">
        <v>5.0199999999999996</v>
      </c>
      <c r="L14">
        <v>15.5</v>
      </c>
      <c r="M14">
        <v>55.86</v>
      </c>
      <c r="N14">
        <v>66.37</v>
      </c>
      <c r="O14">
        <v>10.36</v>
      </c>
      <c r="P14">
        <v>4.3600000000000003</v>
      </c>
      <c r="Q14">
        <v>3.7</v>
      </c>
      <c r="R14">
        <v>2.2999999999999998</v>
      </c>
      <c r="S14">
        <v>46.05</v>
      </c>
      <c r="T14">
        <v>123.9</v>
      </c>
      <c r="U14">
        <v>197.6</v>
      </c>
      <c r="V14">
        <v>0.252</v>
      </c>
      <c r="W14">
        <v>143.66999999999999</v>
      </c>
      <c r="X14">
        <f t="shared" si="2"/>
        <v>0.4617296308441054</v>
      </c>
    </row>
    <row r="15" spans="1:24">
      <c r="A15" t="s">
        <v>153</v>
      </c>
      <c r="B15" t="s">
        <v>270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267.53999999999991</v>
      </c>
      <c r="D15">
        <f t="shared" si="0"/>
        <v>0</v>
      </c>
      <c r="E15">
        <f t="shared" si="1"/>
        <v>-0.99722877628033235</v>
      </c>
      <c r="F15">
        <v>444.3</v>
      </c>
      <c r="G15">
        <v>447</v>
      </c>
      <c r="H15">
        <v>126.77</v>
      </c>
      <c r="I15">
        <v>92.19</v>
      </c>
      <c r="J15">
        <v>23.44</v>
      </c>
      <c r="K15">
        <v>2.4500000000000002</v>
      </c>
      <c r="L15">
        <v>7.61</v>
      </c>
      <c r="M15">
        <v>45.09</v>
      </c>
      <c r="N15">
        <v>59.7</v>
      </c>
      <c r="O15">
        <v>19.440000000000001</v>
      </c>
      <c r="P15">
        <v>4.7300000000000004</v>
      </c>
      <c r="Q15">
        <v>1.58</v>
      </c>
      <c r="R15">
        <v>2.73</v>
      </c>
      <c r="S15">
        <v>28.28</v>
      </c>
      <c r="T15">
        <v>58.68</v>
      </c>
      <c r="U15">
        <v>124.6</v>
      </c>
      <c r="V15">
        <v>0.28699999999999998</v>
      </c>
      <c r="W15">
        <v>102</v>
      </c>
      <c r="X15">
        <f t="shared" si="2"/>
        <v>0.59852348993288573</v>
      </c>
    </row>
    <row r="16" spans="1:24">
      <c r="A16" t="s">
        <v>166</v>
      </c>
      <c r="B16" t="s">
        <v>270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264.67</v>
      </c>
      <c r="D16">
        <f t="shared" si="0"/>
        <v>-9.0809201865066913E-2</v>
      </c>
      <c r="E16">
        <f t="shared" si="1"/>
        <v>-1.0880379781453993</v>
      </c>
      <c r="F16">
        <v>496</v>
      </c>
      <c r="G16">
        <v>539</v>
      </c>
      <c r="H16">
        <v>128.22999999999999</v>
      </c>
      <c r="I16">
        <v>93.1</v>
      </c>
      <c r="J16">
        <v>22.7</v>
      </c>
      <c r="K16">
        <v>3.85</v>
      </c>
      <c r="L16">
        <v>9.7899999999999991</v>
      </c>
      <c r="M16">
        <v>53</v>
      </c>
      <c r="N16">
        <v>58.91</v>
      </c>
      <c r="O16">
        <v>4.5599999999999996</v>
      </c>
      <c r="P16">
        <v>2.14</v>
      </c>
      <c r="Q16">
        <v>8.1999999999999993</v>
      </c>
      <c r="R16">
        <v>3.87</v>
      </c>
      <c r="S16">
        <v>36.25</v>
      </c>
      <c r="T16">
        <v>83.32</v>
      </c>
      <c r="U16">
        <v>194.9</v>
      </c>
      <c r="V16">
        <v>0.25800000000000001</v>
      </c>
      <c r="W16">
        <v>146</v>
      </c>
      <c r="X16">
        <f t="shared" si="2"/>
        <v>0.49103896103896105</v>
      </c>
    </row>
    <row r="17" spans="1:24">
      <c r="A17" t="s">
        <v>163</v>
      </c>
      <c r="B17" t="s">
        <v>270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262.93</v>
      </c>
      <c r="D17">
        <f t="shared" si="0"/>
        <v>-0.14586425804807146</v>
      </c>
      <c r="E17">
        <f t="shared" si="1"/>
        <v>-1.1430930343284038</v>
      </c>
      <c r="F17">
        <v>493.6</v>
      </c>
      <c r="G17">
        <v>523.71</v>
      </c>
      <c r="H17">
        <v>123.79</v>
      </c>
      <c r="I17">
        <v>78.959999999999994</v>
      </c>
      <c r="J17">
        <v>27.51</v>
      </c>
      <c r="K17">
        <v>3.47</v>
      </c>
      <c r="L17">
        <v>13.55</v>
      </c>
      <c r="M17">
        <v>58.65</v>
      </c>
      <c r="N17">
        <v>60.68</v>
      </c>
      <c r="O17">
        <v>6.79</v>
      </c>
      <c r="P17">
        <v>2.34</v>
      </c>
      <c r="Q17">
        <v>4.87</v>
      </c>
      <c r="R17">
        <v>4.63</v>
      </c>
      <c r="S17">
        <v>38.630000000000003</v>
      </c>
      <c r="T17">
        <v>102.94</v>
      </c>
      <c r="U17">
        <v>182.9</v>
      </c>
      <c r="V17">
        <v>0.251</v>
      </c>
      <c r="W17">
        <v>136</v>
      </c>
      <c r="X17">
        <f t="shared" si="2"/>
        <v>0.50205266273319205</v>
      </c>
    </row>
    <row r="18" spans="1:24">
      <c r="A18" t="s">
        <v>167</v>
      </c>
      <c r="B18" t="s">
        <v>270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261.11000000000007</v>
      </c>
      <c r="D18">
        <f t="shared" si="0"/>
        <v>-0.20345058118201631</v>
      </c>
      <c r="E18">
        <f t="shared" si="1"/>
        <v>-1.2006793574623487</v>
      </c>
      <c r="F18">
        <v>493.9</v>
      </c>
      <c r="G18">
        <v>532.29</v>
      </c>
      <c r="H18">
        <v>123.11</v>
      </c>
      <c r="I18">
        <v>77.81</v>
      </c>
      <c r="J18">
        <v>26.34</v>
      </c>
      <c r="K18">
        <v>4.79</v>
      </c>
      <c r="L18">
        <v>14.74</v>
      </c>
      <c r="M18">
        <v>65.84</v>
      </c>
      <c r="N18">
        <v>56.92</v>
      </c>
      <c r="O18">
        <v>5.0599999999999996</v>
      </c>
      <c r="P18">
        <v>3.09</v>
      </c>
      <c r="Q18">
        <v>5.57</v>
      </c>
      <c r="R18">
        <v>4.7</v>
      </c>
      <c r="S18">
        <v>43.67</v>
      </c>
      <c r="T18">
        <v>116.68</v>
      </c>
      <c r="U18">
        <v>193.6</v>
      </c>
      <c r="V18">
        <v>0.248</v>
      </c>
      <c r="W18">
        <v>143.33000000000001</v>
      </c>
      <c r="X18">
        <f t="shared" si="2"/>
        <v>0.4905408705780685</v>
      </c>
    </row>
    <row r="19" spans="1:24">
      <c r="A19" t="s">
        <v>176</v>
      </c>
      <c r="B19" t="s">
        <v>270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255.13</v>
      </c>
      <c r="D19">
        <f t="shared" si="0"/>
        <v>-0.39266278576498748</v>
      </c>
      <c r="E19">
        <f t="shared" si="1"/>
        <v>-1.3898915620453198</v>
      </c>
      <c r="F19">
        <v>535.5</v>
      </c>
      <c r="G19">
        <v>552.29</v>
      </c>
      <c r="H19">
        <v>141.19</v>
      </c>
      <c r="I19">
        <v>109.23</v>
      </c>
      <c r="J19">
        <v>18.309999999999999</v>
      </c>
      <c r="K19">
        <v>6.42</v>
      </c>
      <c r="L19">
        <v>6.94</v>
      </c>
      <c r="M19">
        <v>45.56</v>
      </c>
      <c r="N19">
        <v>58.22</v>
      </c>
      <c r="O19">
        <v>24.05</v>
      </c>
      <c r="P19">
        <v>7.88</v>
      </c>
      <c r="Q19">
        <v>5.23</v>
      </c>
      <c r="R19">
        <v>2.7</v>
      </c>
      <c r="S19">
        <v>21.26</v>
      </c>
      <c r="T19">
        <v>84.18</v>
      </c>
      <c r="U19">
        <v>195.5</v>
      </c>
      <c r="V19">
        <v>0.26400000000000001</v>
      </c>
      <c r="W19">
        <v>139.83000000000001</v>
      </c>
      <c r="X19">
        <f t="shared" si="2"/>
        <v>0.46194933820999839</v>
      </c>
    </row>
    <row r="20" spans="1:24">
      <c r="A20" t="s">
        <v>180</v>
      </c>
      <c r="B20" t="s">
        <v>270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247.06999999999994</v>
      </c>
      <c r="D20">
        <f t="shared" si="0"/>
        <v>-0.64768793107246891</v>
      </c>
      <c r="E20">
        <f t="shared" si="1"/>
        <v>-1.6449167073528013</v>
      </c>
      <c r="F20">
        <v>536</v>
      </c>
      <c r="G20">
        <v>572.86</v>
      </c>
      <c r="H20">
        <v>131.32</v>
      </c>
      <c r="I20">
        <v>85.35</v>
      </c>
      <c r="J20">
        <v>25.76</v>
      </c>
      <c r="K20">
        <v>2.14</v>
      </c>
      <c r="L20">
        <v>18.98</v>
      </c>
      <c r="M20">
        <v>67.66</v>
      </c>
      <c r="N20">
        <v>63.99</v>
      </c>
      <c r="O20">
        <v>15.03</v>
      </c>
      <c r="P20">
        <v>4.97</v>
      </c>
      <c r="Q20">
        <v>4.43</v>
      </c>
      <c r="R20">
        <v>3.33</v>
      </c>
      <c r="S20">
        <v>40.83</v>
      </c>
      <c r="T20">
        <v>159.11000000000001</v>
      </c>
      <c r="U20">
        <v>199.8</v>
      </c>
      <c r="V20">
        <v>0.245</v>
      </c>
      <c r="W20">
        <v>146.33000000000001</v>
      </c>
      <c r="X20">
        <f t="shared" si="2"/>
        <v>0.43129211325629285</v>
      </c>
    </row>
    <row r="21" spans="1:24">
      <c r="A21" t="s">
        <v>181</v>
      </c>
      <c r="B21" t="s">
        <v>270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245.00000000000003</v>
      </c>
      <c r="D21">
        <f t="shared" si="0"/>
        <v>-0.71318446342810915</v>
      </c>
      <c r="E21">
        <f t="shared" si="1"/>
        <v>-1.7104132397084415</v>
      </c>
      <c r="F21">
        <v>466.5</v>
      </c>
      <c r="G21">
        <v>511</v>
      </c>
      <c r="H21">
        <v>118.7</v>
      </c>
      <c r="I21">
        <v>77.97</v>
      </c>
      <c r="J21">
        <v>21.82</v>
      </c>
      <c r="K21">
        <v>4.95</v>
      </c>
      <c r="L21">
        <v>12.67</v>
      </c>
      <c r="M21">
        <v>52.82</v>
      </c>
      <c r="N21">
        <v>56.82</v>
      </c>
      <c r="O21">
        <v>10.26</v>
      </c>
      <c r="P21">
        <v>4.2699999999999996</v>
      </c>
      <c r="Q21">
        <v>2.5</v>
      </c>
      <c r="R21">
        <v>4.57</v>
      </c>
      <c r="S21">
        <v>45.83</v>
      </c>
      <c r="T21">
        <v>106.1</v>
      </c>
      <c r="U21">
        <v>184.1</v>
      </c>
      <c r="V21">
        <v>0.27200000000000002</v>
      </c>
      <c r="W21">
        <v>134.66999999999999</v>
      </c>
      <c r="X21">
        <f t="shared" si="2"/>
        <v>0.47945205479452058</v>
      </c>
    </row>
    <row r="22" spans="1:24">
      <c r="A22" t="s">
        <v>182</v>
      </c>
      <c r="B22" t="s">
        <v>270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243.73999999999995</v>
      </c>
      <c r="D22">
        <f t="shared" si="0"/>
        <v>-0.75305191790545944</v>
      </c>
      <c r="E22">
        <f t="shared" si="1"/>
        <v>-1.7502806941857918</v>
      </c>
      <c r="F22">
        <v>478.78</v>
      </c>
      <c r="G22">
        <v>505.29</v>
      </c>
      <c r="H22">
        <v>131.1</v>
      </c>
      <c r="I22">
        <v>93.61</v>
      </c>
      <c r="J22">
        <v>25.78</v>
      </c>
      <c r="K22">
        <v>4.8099999999999996</v>
      </c>
      <c r="L22">
        <v>5.31</v>
      </c>
      <c r="M22">
        <v>40.96</v>
      </c>
      <c r="N22">
        <v>55.06</v>
      </c>
      <c r="O22">
        <v>19.09</v>
      </c>
      <c r="P22">
        <v>8.17</v>
      </c>
      <c r="Q22">
        <v>1.66</v>
      </c>
      <c r="R22">
        <v>2.97</v>
      </c>
      <c r="S22">
        <v>38.72</v>
      </c>
      <c r="T22">
        <v>84.42</v>
      </c>
      <c r="U22">
        <v>182.7</v>
      </c>
      <c r="V22">
        <v>0.27300000000000002</v>
      </c>
      <c r="W22">
        <v>117</v>
      </c>
      <c r="X22">
        <f t="shared" si="2"/>
        <v>0.48237645708405064</v>
      </c>
    </row>
    <row r="23" spans="1:24">
      <c r="A23" t="s">
        <v>198</v>
      </c>
      <c r="B23" t="s">
        <v>270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240.35</v>
      </c>
      <c r="D23">
        <f t="shared" si="0"/>
        <v>-0.86031435495165598</v>
      </c>
      <c r="E23">
        <f t="shared" si="1"/>
        <v>-1.8575431312319883</v>
      </c>
      <c r="F23">
        <v>425.6</v>
      </c>
      <c r="G23">
        <v>458.29</v>
      </c>
      <c r="H23">
        <v>115.25</v>
      </c>
      <c r="I23">
        <v>75.739999999999995</v>
      </c>
      <c r="J23">
        <v>22.85</v>
      </c>
      <c r="K23">
        <v>1.82</v>
      </c>
      <c r="L23">
        <v>14.83</v>
      </c>
      <c r="M23">
        <v>59.46</v>
      </c>
      <c r="N23">
        <v>56.72</v>
      </c>
      <c r="O23">
        <v>4.8099999999999996</v>
      </c>
      <c r="P23">
        <v>3.2</v>
      </c>
      <c r="Q23">
        <v>10.78</v>
      </c>
      <c r="R23">
        <v>1.6</v>
      </c>
      <c r="S23">
        <v>30.91</v>
      </c>
      <c r="T23">
        <v>105.35</v>
      </c>
      <c r="U23">
        <v>143.5</v>
      </c>
      <c r="V23">
        <v>0.28999999999999998</v>
      </c>
      <c r="W23">
        <v>112</v>
      </c>
      <c r="X23">
        <f t="shared" si="2"/>
        <v>0.52444958432433608</v>
      </c>
    </row>
    <row r="24" spans="1:24">
      <c r="A24" t="s">
        <v>202</v>
      </c>
      <c r="B24" t="s">
        <v>270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234.33999999999995</v>
      </c>
      <c r="D24">
        <f t="shared" si="0"/>
        <v>-1.0504757846412298</v>
      </c>
      <c r="E24">
        <f t="shared" si="1"/>
        <v>-2.0477045609215621</v>
      </c>
      <c r="F24">
        <v>454.2</v>
      </c>
      <c r="G24">
        <v>470.86</v>
      </c>
      <c r="H24">
        <v>129.43</v>
      </c>
      <c r="I24">
        <v>105.01</v>
      </c>
      <c r="J24">
        <v>19.100000000000001</v>
      </c>
      <c r="K24">
        <v>2.59</v>
      </c>
      <c r="L24">
        <v>3.84</v>
      </c>
      <c r="M24">
        <v>36.479999999999997</v>
      </c>
      <c r="N24">
        <v>50.42</v>
      </c>
      <c r="O24">
        <v>11.03</v>
      </c>
      <c r="P24">
        <v>6.11</v>
      </c>
      <c r="Q24">
        <v>7.82</v>
      </c>
      <c r="R24">
        <v>3.33</v>
      </c>
      <c r="S24">
        <v>26.15</v>
      </c>
      <c r="T24">
        <v>57.79</v>
      </c>
      <c r="U24">
        <v>170.4</v>
      </c>
      <c r="V24">
        <v>0.28399999999999997</v>
      </c>
      <c r="W24">
        <v>123.33</v>
      </c>
      <c r="X24">
        <f t="shared" si="2"/>
        <v>0.49768508686233687</v>
      </c>
    </row>
    <row r="25" spans="1:24">
      <c r="A25" t="s">
        <v>206</v>
      </c>
      <c r="B25" t="s">
        <v>270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228.90999999999997</v>
      </c>
      <c r="D25">
        <f t="shared" si="0"/>
        <v>-1.2222855289364669</v>
      </c>
      <c r="E25">
        <f t="shared" si="1"/>
        <v>-2.2195143052167992</v>
      </c>
      <c r="F25">
        <v>473.1</v>
      </c>
      <c r="G25">
        <v>504.14</v>
      </c>
      <c r="H25">
        <v>122.46</v>
      </c>
      <c r="I25">
        <v>82.4</v>
      </c>
      <c r="J25">
        <v>22.41</v>
      </c>
      <c r="K25">
        <v>2.7</v>
      </c>
      <c r="L25">
        <v>14.19</v>
      </c>
      <c r="M25">
        <v>56.84</v>
      </c>
      <c r="N25">
        <v>56.67</v>
      </c>
      <c r="O25">
        <v>6.28</v>
      </c>
      <c r="P25">
        <v>3.52</v>
      </c>
      <c r="Q25">
        <v>6.05</v>
      </c>
      <c r="R25">
        <v>2.4</v>
      </c>
      <c r="S25">
        <v>33.28</v>
      </c>
      <c r="T25">
        <v>118.77</v>
      </c>
      <c r="U25">
        <v>162.1</v>
      </c>
      <c r="V25">
        <v>0.25800000000000001</v>
      </c>
      <c r="W25">
        <v>126.83</v>
      </c>
      <c r="X25">
        <f t="shared" si="2"/>
        <v>0.4540603800531598</v>
      </c>
    </row>
    <row r="26" spans="1:24">
      <c r="A26" t="s">
        <v>204</v>
      </c>
      <c r="B26" t="s">
        <v>270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227.69000000000003</v>
      </c>
      <c r="D26">
        <f t="shared" si="0"/>
        <v>-1.2608873499383413</v>
      </c>
      <c r="E26">
        <f t="shared" si="1"/>
        <v>-2.2581161262186735</v>
      </c>
      <c r="F26">
        <v>486.6</v>
      </c>
      <c r="G26">
        <v>518.14</v>
      </c>
      <c r="H26">
        <v>120.4</v>
      </c>
      <c r="I26">
        <v>77.06</v>
      </c>
      <c r="J26">
        <v>27.53</v>
      </c>
      <c r="K26">
        <v>2.37</v>
      </c>
      <c r="L26">
        <v>13.76</v>
      </c>
      <c r="M26">
        <v>57.88</v>
      </c>
      <c r="N26">
        <v>61.15</v>
      </c>
      <c r="O26">
        <v>6.82</v>
      </c>
      <c r="P26">
        <v>2.84</v>
      </c>
      <c r="Q26">
        <v>4.43</v>
      </c>
      <c r="R26">
        <v>3.13</v>
      </c>
      <c r="S26">
        <v>42.25</v>
      </c>
      <c r="T26">
        <v>136.27000000000001</v>
      </c>
      <c r="U26">
        <v>201.4</v>
      </c>
      <c r="V26">
        <v>0.249</v>
      </c>
      <c r="W26">
        <v>139.66999999999999</v>
      </c>
      <c r="X26">
        <f t="shared" si="2"/>
        <v>0.43943721774037908</v>
      </c>
    </row>
    <row r="27" spans="1:24">
      <c r="A27" t="s">
        <v>212</v>
      </c>
      <c r="B27" t="s">
        <v>270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221.02999999999997</v>
      </c>
      <c r="D27">
        <f t="shared" si="0"/>
        <v>-1.471615323604325</v>
      </c>
      <c r="E27">
        <f t="shared" si="1"/>
        <v>-2.4688440998846573</v>
      </c>
      <c r="F27">
        <v>413.25</v>
      </c>
      <c r="G27">
        <v>445.5</v>
      </c>
      <c r="H27">
        <v>97.74</v>
      </c>
      <c r="I27">
        <v>65.34</v>
      </c>
      <c r="J27">
        <v>18.66</v>
      </c>
      <c r="K27">
        <v>2.19</v>
      </c>
      <c r="L27">
        <v>10.07</v>
      </c>
      <c r="M27">
        <v>37.39</v>
      </c>
      <c r="N27">
        <v>55.81</v>
      </c>
      <c r="O27">
        <v>14.21</v>
      </c>
      <c r="P27">
        <v>5.34</v>
      </c>
      <c r="Q27">
        <v>1.5</v>
      </c>
      <c r="R27">
        <v>2.0699999999999998</v>
      </c>
      <c r="S27">
        <v>41.26</v>
      </c>
      <c r="T27">
        <v>73.31</v>
      </c>
      <c r="U27">
        <v>101.2</v>
      </c>
      <c r="V27">
        <v>0.23499999999999999</v>
      </c>
      <c r="W27">
        <v>119.4</v>
      </c>
      <c r="X27">
        <f t="shared" si="2"/>
        <v>0.49613916947250275</v>
      </c>
    </row>
    <row r="28" spans="1:24">
      <c r="A28" t="s">
        <v>219</v>
      </c>
      <c r="B28" t="s">
        <v>270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218.7</v>
      </c>
      <c r="D28">
        <f t="shared" si="0"/>
        <v>-1.5453384735505313</v>
      </c>
      <c r="E28">
        <f t="shared" si="1"/>
        <v>-2.5425672498308636</v>
      </c>
      <c r="F28">
        <v>428.33</v>
      </c>
      <c r="G28">
        <v>436.17</v>
      </c>
      <c r="H28">
        <v>112</v>
      </c>
      <c r="I28">
        <v>71.239999999999995</v>
      </c>
      <c r="J28">
        <v>28.9</v>
      </c>
      <c r="K28">
        <v>3.16</v>
      </c>
      <c r="L28">
        <v>9.86</v>
      </c>
      <c r="M28">
        <v>49.32</v>
      </c>
      <c r="N28">
        <v>51.23</v>
      </c>
      <c r="O28">
        <v>2.94</v>
      </c>
      <c r="P28">
        <v>2.16</v>
      </c>
      <c r="Q28">
        <v>2.2999999999999998</v>
      </c>
      <c r="R28">
        <v>3.4</v>
      </c>
      <c r="S28">
        <v>28.23</v>
      </c>
      <c r="T28">
        <v>91.12</v>
      </c>
      <c r="U28">
        <v>149.80000000000001</v>
      </c>
      <c r="V28">
        <v>0.28000000000000003</v>
      </c>
      <c r="W28">
        <v>130.6</v>
      </c>
      <c r="X28">
        <f t="shared" si="2"/>
        <v>0.50141000068780517</v>
      </c>
    </row>
    <row r="29" spans="1:24">
      <c r="A29" t="s">
        <v>220</v>
      </c>
      <c r="B29" t="s">
        <v>270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217.68000000000006</v>
      </c>
      <c r="D29">
        <f t="shared" si="0"/>
        <v>-1.577612127175049</v>
      </c>
      <c r="E29">
        <f t="shared" si="1"/>
        <v>-2.5748409034553812</v>
      </c>
      <c r="F29">
        <v>496.4</v>
      </c>
      <c r="G29">
        <v>526.71</v>
      </c>
      <c r="H29">
        <v>132.55000000000001</v>
      </c>
      <c r="I29">
        <v>102.93</v>
      </c>
      <c r="J29">
        <v>18.809999999999999</v>
      </c>
      <c r="K29">
        <v>6.74</v>
      </c>
      <c r="L29">
        <v>4.2699999999999996</v>
      </c>
      <c r="M29">
        <v>44.96</v>
      </c>
      <c r="N29">
        <v>48.25</v>
      </c>
      <c r="O29">
        <v>7.2</v>
      </c>
      <c r="P29">
        <v>4.0599999999999996</v>
      </c>
      <c r="Q29">
        <v>1.73</v>
      </c>
      <c r="R29">
        <v>3.8</v>
      </c>
      <c r="S29">
        <v>26.46</v>
      </c>
      <c r="T29">
        <v>84.71</v>
      </c>
      <c r="U29">
        <v>182.2</v>
      </c>
      <c r="V29">
        <v>0.26600000000000001</v>
      </c>
      <c r="W29">
        <v>137.5</v>
      </c>
      <c r="X29">
        <f t="shared" si="2"/>
        <v>0.41328245144386866</v>
      </c>
    </row>
    <row r="30" spans="1:24">
      <c r="A30" t="s">
        <v>226</v>
      </c>
      <c r="B30" t="s">
        <v>270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214.90000000000009</v>
      </c>
      <c r="D30">
        <f t="shared" si="0"/>
        <v>-1.6655736537203074</v>
      </c>
      <c r="E30">
        <f t="shared" si="1"/>
        <v>-2.6628024300006397</v>
      </c>
      <c r="F30">
        <v>435.5</v>
      </c>
      <c r="G30">
        <v>434.57</v>
      </c>
      <c r="H30">
        <v>106.26</v>
      </c>
      <c r="I30">
        <v>72.62</v>
      </c>
      <c r="J30">
        <v>20.16</v>
      </c>
      <c r="K30">
        <v>2.87</v>
      </c>
      <c r="L30">
        <v>9.9700000000000006</v>
      </c>
      <c r="M30">
        <v>45.93</v>
      </c>
      <c r="N30">
        <v>48.98</v>
      </c>
      <c r="O30">
        <v>5.04</v>
      </c>
      <c r="P30">
        <v>1.89</v>
      </c>
      <c r="Q30">
        <v>3.55</v>
      </c>
      <c r="R30">
        <v>2.83</v>
      </c>
      <c r="S30">
        <v>24.72</v>
      </c>
      <c r="T30">
        <v>72.86</v>
      </c>
      <c r="U30">
        <v>163.5</v>
      </c>
      <c r="V30">
        <v>0.24399999999999999</v>
      </c>
      <c r="W30">
        <v>113</v>
      </c>
      <c r="X30">
        <f t="shared" si="2"/>
        <v>0.49451181627816021</v>
      </c>
    </row>
    <row r="31" spans="1:24">
      <c r="A31" t="s">
        <v>230</v>
      </c>
      <c r="B31" t="s">
        <v>270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207.61</v>
      </c>
      <c r="D31">
        <f t="shared" si="0"/>
        <v>-1.8962353546249657</v>
      </c>
      <c r="E31">
        <f t="shared" si="1"/>
        <v>-2.893464130905298</v>
      </c>
      <c r="F31">
        <v>476.9</v>
      </c>
      <c r="G31">
        <v>487.71</v>
      </c>
      <c r="H31">
        <v>116.18</v>
      </c>
      <c r="I31">
        <v>84.13</v>
      </c>
      <c r="J31">
        <v>20.22</v>
      </c>
      <c r="K31">
        <v>0.75</v>
      </c>
      <c r="L31">
        <v>11.29</v>
      </c>
      <c r="M31">
        <v>49.14</v>
      </c>
      <c r="N31">
        <v>50.15</v>
      </c>
      <c r="O31">
        <v>1.48</v>
      </c>
      <c r="P31">
        <v>0.95</v>
      </c>
      <c r="Q31">
        <v>1.87</v>
      </c>
      <c r="R31">
        <v>3.27</v>
      </c>
      <c r="S31">
        <v>26.11</v>
      </c>
      <c r="T31">
        <v>92.17</v>
      </c>
      <c r="U31">
        <v>167.7</v>
      </c>
      <c r="V31">
        <v>0.24299999999999999</v>
      </c>
      <c r="W31">
        <v>125.33</v>
      </c>
      <c r="X31">
        <f t="shared" si="2"/>
        <v>0.42568329540095551</v>
      </c>
    </row>
    <row r="32" spans="1:24">
      <c r="A32" t="s">
        <v>231</v>
      </c>
      <c r="B32" t="s">
        <v>270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205.96999999999994</v>
      </c>
      <c r="D32">
        <f t="shared" si="0"/>
        <v>-1.9481263271192941</v>
      </c>
      <c r="E32">
        <f t="shared" si="1"/>
        <v>-2.9453551033996264</v>
      </c>
      <c r="F32">
        <v>367.6</v>
      </c>
      <c r="G32">
        <v>446.43</v>
      </c>
      <c r="H32">
        <v>96.6</v>
      </c>
      <c r="I32">
        <v>62.34</v>
      </c>
      <c r="J32">
        <v>18.329999999999998</v>
      </c>
      <c r="K32">
        <v>1.45</v>
      </c>
      <c r="L32">
        <v>11.2</v>
      </c>
      <c r="M32">
        <v>47.28</v>
      </c>
      <c r="N32">
        <v>42.76</v>
      </c>
      <c r="O32">
        <v>1.5</v>
      </c>
      <c r="P32">
        <v>1.37</v>
      </c>
      <c r="Q32">
        <v>2.82</v>
      </c>
      <c r="R32">
        <v>2.0299999999999998</v>
      </c>
      <c r="S32">
        <v>18.04</v>
      </c>
      <c r="T32">
        <v>53.21</v>
      </c>
      <c r="U32">
        <v>110.5</v>
      </c>
      <c r="V32">
        <v>0.26300000000000001</v>
      </c>
      <c r="W32">
        <v>112.83</v>
      </c>
      <c r="X32">
        <f t="shared" si="2"/>
        <v>0.46137132361176431</v>
      </c>
    </row>
    <row r="33" spans="1:24">
      <c r="A33" t="s">
        <v>239</v>
      </c>
      <c r="B33" t="s">
        <v>270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202.41000000000003</v>
      </c>
      <c r="D33">
        <f t="shared" si="0"/>
        <v>-2.0607677064362426</v>
      </c>
      <c r="E33">
        <f t="shared" si="1"/>
        <v>-3.0579964827165749</v>
      </c>
      <c r="F33">
        <v>474.5</v>
      </c>
      <c r="G33">
        <v>490</v>
      </c>
      <c r="H33">
        <v>117.85</v>
      </c>
      <c r="I33">
        <v>90.47</v>
      </c>
      <c r="J33">
        <v>16.09</v>
      </c>
      <c r="K33">
        <v>4.38</v>
      </c>
      <c r="L33">
        <v>8.17</v>
      </c>
      <c r="M33">
        <v>45.14</v>
      </c>
      <c r="N33">
        <v>48.88</v>
      </c>
      <c r="O33">
        <v>6.5</v>
      </c>
      <c r="P33">
        <v>1.48</v>
      </c>
      <c r="Q33">
        <v>2.5499999999999998</v>
      </c>
      <c r="R33">
        <v>3.43</v>
      </c>
      <c r="S33">
        <v>27.3</v>
      </c>
      <c r="T33">
        <v>94.95</v>
      </c>
      <c r="U33">
        <v>186.1</v>
      </c>
      <c r="V33">
        <v>0.249</v>
      </c>
      <c r="W33">
        <v>135.83000000000001</v>
      </c>
      <c r="X33">
        <f t="shared" si="2"/>
        <v>0.41308163265306125</v>
      </c>
    </row>
    <row r="34" spans="1:24">
      <c r="A34" t="s">
        <v>249</v>
      </c>
      <c r="B34" t="s">
        <v>270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197.07</v>
      </c>
      <c r="D34">
        <f t="shared" ref="D34:D51" si="3">E34-$A$58</f>
        <v>-2.2297297754116707</v>
      </c>
      <c r="E34">
        <f t="shared" ref="E34:E51" si="4">(C34-$A$56)/$A$54</f>
        <v>-3.226958551692003</v>
      </c>
      <c r="F34">
        <v>429</v>
      </c>
      <c r="G34">
        <v>475</v>
      </c>
      <c r="H34">
        <v>109.3</v>
      </c>
      <c r="I34">
        <v>76.680000000000007</v>
      </c>
      <c r="J34">
        <v>23.04</v>
      </c>
      <c r="K34">
        <v>1.21</v>
      </c>
      <c r="L34">
        <v>7.64</v>
      </c>
      <c r="M34">
        <v>43.12</v>
      </c>
      <c r="N34">
        <v>41.99</v>
      </c>
      <c r="O34">
        <v>3.45</v>
      </c>
      <c r="P34">
        <v>1.92</v>
      </c>
      <c r="Q34">
        <v>3.23</v>
      </c>
      <c r="R34">
        <v>3.3</v>
      </c>
      <c r="S34">
        <v>30.06</v>
      </c>
      <c r="T34">
        <v>79.81</v>
      </c>
      <c r="U34">
        <v>167</v>
      </c>
      <c r="V34">
        <v>0.254</v>
      </c>
      <c r="W34">
        <v>130.5</v>
      </c>
      <c r="X34">
        <f t="shared" ref="X34:X51" si="5">C34/G34</f>
        <v>0.4148842105263158</v>
      </c>
    </row>
    <row r="35" spans="1:24">
      <c r="A35" t="s">
        <v>562</v>
      </c>
      <c r="B35" t="s">
        <v>270</v>
      </c>
      <c r="C35">
        <f>(H35*'Points System'!$B$17)+(I35*'Points System'!$B$4)+(J35*'Points System'!$B$5)+(K35*'Points System'!$B$6)+(L35*'Points System'!$B$7)+(M35*'Points System'!$B$3)+(N35*'Points System'!$B$2)+(O35*'Points System'!$B$11)+(P35*'Points System'!$B$12)+(Q35*'Points System'!$B$10)+(R35*'Points System'!$B$13)+(S35*'Points System'!$B$8)+(T35*'Points System'!$B$9)+(U35*'Points System'!$B$14)+(F35*'Points System'!$B$15)</f>
        <v>172.59000000000003</v>
      </c>
      <c r="D35">
        <f t="shared" si="3"/>
        <v>-3.0042974624001433</v>
      </c>
      <c r="E35">
        <f t="shared" si="4"/>
        <v>-4.0015262386804755</v>
      </c>
      <c r="F35">
        <v>442</v>
      </c>
      <c r="G35">
        <v>474.33</v>
      </c>
      <c r="H35">
        <v>107.61</v>
      </c>
      <c r="I35">
        <v>71.739999999999995</v>
      </c>
      <c r="J35">
        <v>23.44</v>
      </c>
      <c r="K35">
        <v>4.53</v>
      </c>
      <c r="L35">
        <v>6.09</v>
      </c>
      <c r="M35">
        <v>40.56</v>
      </c>
      <c r="N35">
        <v>49.91</v>
      </c>
      <c r="O35">
        <v>13.01</v>
      </c>
      <c r="P35">
        <v>3.49</v>
      </c>
      <c r="Q35">
        <v>2.48</v>
      </c>
      <c r="R35">
        <v>3.17</v>
      </c>
      <c r="S35">
        <v>23.44</v>
      </c>
      <c r="T35">
        <v>109.89</v>
      </c>
      <c r="U35">
        <v>162.4</v>
      </c>
      <c r="V35">
        <v>0.245</v>
      </c>
      <c r="W35">
        <v>130.19999999999999</v>
      </c>
      <c r="X35">
        <f t="shared" si="5"/>
        <v>0.36386060337739556</v>
      </c>
    </row>
    <row r="36" spans="1:24">
      <c r="A36" t="s">
        <v>563</v>
      </c>
      <c r="B36" t="s">
        <v>270</v>
      </c>
      <c r="C36">
        <f>(H36*'Points System'!$B$17)+(I36*'Points System'!$B$4)+(J36*'Points System'!$B$5)+(K36*'Points System'!$B$6)+(L36*'Points System'!$B$7)+(M36*'Points System'!$B$3)+(N36*'Points System'!$B$2)+(O36*'Points System'!$B$11)+(P36*'Points System'!$B$12)+(Q36*'Points System'!$B$10)+(R36*'Points System'!$B$13)+(S36*'Points System'!$B$8)+(T36*'Points System'!$B$9)+(U36*'Points System'!$B$14)+(F36*'Points System'!$B$15)</f>
        <v>171.46999999999997</v>
      </c>
      <c r="D36">
        <f t="shared" si="3"/>
        <v>-3.0397351997133439</v>
      </c>
      <c r="E36">
        <f t="shared" si="4"/>
        <v>-4.0369639759936762</v>
      </c>
      <c r="F36">
        <v>298.99</v>
      </c>
      <c r="G36">
        <v>375.83</v>
      </c>
      <c r="H36">
        <v>82.18</v>
      </c>
      <c r="I36">
        <v>51.31</v>
      </c>
      <c r="J36">
        <v>15.29</v>
      </c>
      <c r="K36">
        <v>12.93</v>
      </c>
      <c r="L36">
        <v>5.77</v>
      </c>
      <c r="M36">
        <v>28.24</v>
      </c>
      <c r="N36">
        <v>40.61</v>
      </c>
      <c r="O36">
        <v>17.579999999999998</v>
      </c>
      <c r="P36">
        <v>4.41</v>
      </c>
      <c r="Q36">
        <v>2.92</v>
      </c>
      <c r="R36">
        <v>1.27</v>
      </c>
      <c r="S36">
        <v>11.97</v>
      </c>
      <c r="T36">
        <v>69.2</v>
      </c>
      <c r="U36">
        <v>42.9</v>
      </c>
      <c r="V36">
        <v>0.26900000000000002</v>
      </c>
      <c r="W36">
        <v>121.6</v>
      </c>
      <c r="X36">
        <f t="shared" si="5"/>
        <v>0.45624351435489446</v>
      </c>
    </row>
    <row r="37" spans="1:24">
      <c r="A37" t="s">
        <v>179</v>
      </c>
      <c r="B37" t="s">
        <v>270</v>
      </c>
      <c r="C37">
        <f>(H37*'Points System'!$B$17)+(I37*'Points System'!$B$4)+(J37*'Points System'!$B$5)+(K37*'Points System'!$B$6)+(L37*'Points System'!$B$7)+(M37*'Points System'!$B$3)+(N37*'Points System'!$B$2)+(O37*'Points System'!$B$11)+(P37*'Points System'!$B$12)+(Q37*'Points System'!$B$10)+(R37*'Points System'!$B$13)+(S37*'Points System'!$B$8)+(T37*'Points System'!$B$9)+(U37*'Points System'!$B$14)+(F37*'Points System'!$B$15)</f>
        <v>159.24</v>
      </c>
      <c r="D37">
        <f t="shared" si="3"/>
        <v>-3.4267026348387111</v>
      </c>
      <c r="E37">
        <f t="shared" si="4"/>
        <v>-4.4239314111190433</v>
      </c>
      <c r="F37">
        <v>282</v>
      </c>
      <c r="G37">
        <v>358.8</v>
      </c>
      <c r="H37">
        <v>70.69</v>
      </c>
      <c r="I37">
        <v>44.51</v>
      </c>
      <c r="J37">
        <v>13.81</v>
      </c>
      <c r="K37">
        <v>2.6</v>
      </c>
      <c r="L37">
        <v>4.84</v>
      </c>
      <c r="M37">
        <v>26.48</v>
      </c>
      <c r="N37">
        <v>39.380000000000003</v>
      </c>
      <c r="O37">
        <v>11.8</v>
      </c>
      <c r="P37">
        <v>4.74</v>
      </c>
      <c r="Q37">
        <v>1.53</v>
      </c>
      <c r="R37">
        <v>2.0299999999999998</v>
      </c>
      <c r="S37">
        <v>23.09</v>
      </c>
      <c r="T37">
        <v>37.590000000000003</v>
      </c>
      <c r="U37">
        <v>93.7</v>
      </c>
      <c r="V37">
        <v>0.26600000000000001</v>
      </c>
      <c r="W37">
        <v>85.25</v>
      </c>
      <c r="X37">
        <f t="shared" si="5"/>
        <v>0.44381270903010034</v>
      </c>
    </row>
    <row r="38" spans="1:24">
      <c r="A38" t="s">
        <v>564</v>
      </c>
      <c r="B38" t="s">
        <v>270</v>
      </c>
      <c r="C38">
        <f>(H38*'Points System'!$B$17)+(I38*'Points System'!$B$4)+(J38*'Points System'!$B$5)+(K38*'Points System'!$B$6)+(L38*'Points System'!$B$7)+(M38*'Points System'!$B$3)+(N38*'Points System'!$B$2)+(O38*'Points System'!$B$11)+(P38*'Points System'!$B$12)+(Q38*'Points System'!$B$10)+(R38*'Points System'!$B$13)+(S38*'Points System'!$B$8)+(T38*'Points System'!$B$9)+(U38*'Points System'!$B$14)+(F38*'Points System'!$B$15)</f>
        <v>147.94</v>
      </c>
      <c r="D38">
        <f t="shared" si="3"/>
        <v>-3.7842440916593718</v>
      </c>
      <c r="E38">
        <f t="shared" si="4"/>
        <v>-4.7814728679397041</v>
      </c>
      <c r="F38">
        <v>331.5</v>
      </c>
      <c r="G38">
        <v>346</v>
      </c>
      <c r="H38">
        <v>80.22</v>
      </c>
      <c r="I38">
        <v>52.53</v>
      </c>
      <c r="J38">
        <v>15.23</v>
      </c>
      <c r="K38">
        <v>3.13</v>
      </c>
      <c r="L38">
        <v>6.7</v>
      </c>
      <c r="M38">
        <v>31.64</v>
      </c>
      <c r="N38">
        <v>42.07</v>
      </c>
      <c r="O38">
        <v>22.03</v>
      </c>
      <c r="P38">
        <v>6.48</v>
      </c>
      <c r="Q38">
        <v>2.17</v>
      </c>
      <c r="R38">
        <v>1.5</v>
      </c>
      <c r="S38">
        <v>28.09</v>
      </c>
      <c r="T38">
        <v>90.76</v>
      </c>
      <c r="U38">
        <v>107.7</v>
      </c>
      <c r="V38">
        <v>0.24399999999999999</v>
      </c>
      <c r="W38">
        <v>99</v>
      </c>
      <c r="X38">
        <f t="shared" si="5"/>
        <v>0.42757225433526008</v>
      </c>
    </row>
    <row r="39" spans="1:24">
      <c r="A39" t="s">
        <v>565</v>
      </c>
      <c r="B39" t="s">
        <v>270</v>
      </c>
      <c r="C39">
        <f>(H39*'Points System'!$B$17)+(I39*'Points System'!$B$4)+(J39*'Points System'!$B$5)+(K39*'Points System'!$B$6)+(L39*'Points System'!$B$7)+(M39*'Points System'!$B$3)+(N39*'Points System'!$B$2)+(O39*'Points System'!$B$11)+(P39*'Points System'!$B$12)+(Q39*'Points System'!$B$10)+(R39*'Points System'!$B$13)+(S39*'Points System'!$B$8)+(T39*'Points System'!$B$9)+(U39*'Points System'!$B$14)+(F39*'Points System'!$B$15)</f>
        <v>143.63999999999999</v>
      </c>
      <c r="D39">
        <f t="shared" si="3"/>
        <v>-3.920299690272544</v>
      </c>
      <c r="E39">
        <f t="shared" si="4"/>
        <v>-4.9175284665528762</v>
      </c>
      <c r="F39">
        <v>330.22</v>
      </c>
      <c r="G39">
        <v>366.83</v>
      </c>
      <c r="H39">
        <v>78.09</v>
      </c>
      <c r="I39">
        <v>51.51</v>
      </c>
      <c r="J39">
        <v>13.9</v>
      </c>
      <c r="K39">
        <v>3.52</v>
      </c>
      <c r="L39">
        <v>5.77</v>
      </c>
      <c r="M39">
        <v>29.09</v>
      </c>
      <c r="N39">
        <v>37.89</v>
      </c>
      <c r="O39">
        <v>5.41</v>
      </c>
      <c r="P39">
        <v>3.9</v>
      </c>
      <c r="Q39">
        <v>1.66</v>
      </c>
      <c r="R39">
        <v>2.23</v>
      </c>
      <c r="S39">
        <v>21.06</v>
      </c>
      <c r="T39">
        <v>60.52</v>
      </c>
      <c r="U39">
        <v>68</v>
      </c>
      <c r="V39">
        <v>0.23599999999999999</v>
      </c>
      <c r="W39">
        <v>116.2</v>
      </c>
      <c r="X39">
        <f t="shared" si="5"/>
        <v>0.39157102745140798</v>
      </c>
    </row>
    <row r="40" spans="1:24">
      <c r="A40" t="s">
        <v>566</v>
      </c>
      <c r="B40" t="s">
        <v>270</v>
      </c>
      <c r="C40">
        <f>(H40*'Points System'!$B$17)+(I40*'Points System'!$B$4)+(J40*'Points System'!$B$5)+(K40*'Points System'!$B$6)+(L40*'Points System'!$B$7)+(M40*'Points System'!$B$3)+(N40*'Points System'!$B$2)+(O40*'Points System'!$B$11)+(P40*'Points System'!$B$12)+(Q40*'Points System'!$B$10)+(R40*'Points System'!$B$13)+(S40*'Points System'!$B$8)+(T40*'Points System'!$B$9)+(U40*'Points System'!$B$14)+(F40*'Points System'!$B$15)</f>
        <v>142.83000000000004</v>
      </c>
      <c r="D40">
        <f t="shared" si="3"/>
        <v>-3.9459287681508366</v>
      </c>
      <c r="E40">
        <f t="shared" si="4"/>
        <v>-4.9431575444311688</v>
      </c>
      <c r="F40">
        <v>315.22000000000003</v>
      </c>
      <c r="G40">
        <v>360.86</v>
      </c>
      <c r="H40">
        <v>76.36</v>
      </c>
      <c r="I40">
        <v>42.49</v>
      </c>
      <c r="J40">
        <v>14.84</v>
      </c>
      <c r="K40">
        <v>1.67</v>
      </c>
      <c r="L40">
        <v>13.34</v>
      </c>
      <c r="M40">
        <v>41.47</v>
      </c>
      <c r="N40">
        <v>38.94</v>
      </c>
      <c r="O40">
        <v>9.6</v>
      </c>
      <c r="P40">
        <v>4.0999999999999996</v>
      </c>
      <c r="Q40">
        <v>4.53</v>
      </c>
      <c r="R40">
        <v>1.6</v>
      </c>
      <c r="S40">
        <v>21.21</v>
      </c>
      <c r="T40">
        <v>99.36</v>
      </c>
      <c r="U40">
        <v>91.6</v>
      </c>
      <c r="V40">
        <v>0.24099999999999999</v>
      </c>
      <c r="W40">
        <v>85.6</v>
      </c>
      <c r="X40">
        <f t="shared" si="5"/>
        <v>0.39580446710635714</v>
      </c>
    </row>
    <row r="41" spans="1:24">
      <c r="A41" t="s">
        <v>568</v>
      </c>
      <c r="B41" t="s">
        <v>270</v>
      </c>
      <c r="C41">
        <f>(H41*'Points System'!$B$17)+(I41*'Points System'!$B$4)+(J41*'Points System'!$B$5)+(K41*'Points System'!$B$6)+(L41*'Points System'!$B$7)+(M41*'Points System'!$B$3)+(N41*'Points System'!$B$2)+(O41*'Points System'!$B$11)+(P41*'Points System'!$B$12)+(Q41*'Points System'!$B$10)+(R41*'Points System'!$B$13)+(S41*'Points System'!$B$8)+(T41*'Points System'!$B$9)+(U41*'Points System'!$B$14)+(F41*'Points System'!$B$15)</f>
        <v>138.48000000000005</v>
      </c>
      <c r="D41">
        <f t="shared" si="3"/>
        <v>-4.0835664086083474</v>
      </c>
      <c r="E41">
        <f t="shared" si="4"/>
        <v>-5.0807951848886796</v>
      </c>
      <c r="F41">
        <v>181.77</v>
      </c>
      <c r="G41">
        <v>203.93</v>
      </c>
      <c r="H41">
        <v>47.78</v>
      </c>
      <c r="I41">
        <v>36.049999999999997</v>
      </c>
      <c r="J41">
        <v>15.93</v>
      </c>
      <c r="K41">
        <v>2.68</v>
      </c>
      <c r="L41">
        <v>9.2899999999999991</v>
      </c>
      <c r="M41">
        <v>21.88</v>
      </c>
      <c r="N41">
        <v>21.81</v>
      </c>
      <c r="O41">
        <v>2.37</v>
      </c>
      <c r="P41">
        <v>1.57</v>
      </c>
      <c r="Q41">
        <v>2.46</v>
      </c>
      <c r="R41">
        <v>0.69</v>
      </c>
      <c r="S41">
        <v>13.8</v>
      </c>
      <c r="T41">
        <v>35.380000000000003</v>
      </c>
      <c r="U41">
        <v>1.9</v>
      </c>
      <c r="V41">
        <v>0.26200000000000001</v>
      </c>
      <c r="W41">
        <v>78.680000000000007</v>
      </c>
      <c r="X41">
        <f t="shared" si="5"/>
        <v>0.67905653900848351</v>
      </c>
    </row>
    <row r="42" spans="1:24">
      <c r="A42" t="s">
        <v>567</v>
      </c>
      <c r="B42" t="s">
        <v>270</v>
      </c>
      <c r="C42">
        <f>(H42*'Points System'!$B$17)+(I42*'Points System'!$B$4)+(J42*'Points System'!$B$5)+(K42*'Points System'!$B$6)+(L42*'Points System'!$B$7)+(M42*'Points System'!$B$3)+(N42*'Points System'!$B$2)+(O42*'Points System'!$B$11)+(P42*'Points System'!$B$12)+(Q42*'Points System'!$B$10)+(R42*'Points System'!$B$13)+(S42*'Points System'!$B$8)+(T42*'Points System'!$B$9)+(U42*'Points System'!$B$14)+(F42*'Points System'!$B$15)</f>
        <v>137.69000000000005</v>
      </c>
      <c r="D42">
        <f t="shared" si="3"/>
        <v>-4.108562669748907</v>
      </c>
      <c r="E42">
        <f t="shared" si="4"/>
        <v>-5.1057914460292393</v>
      </c>
      <c r="F42">
        <v>243.82</v>
      </c>
      <c r="G42">
        <v>290.98</v>
      </c>
      <c r="H42">
        <v>57.24</v>
      </c>
      <c r="I42">
        <v>40.06</v>
      </c>
      <c r="J42">
        <v>15.12</v>
      </c>
      <c r="K42">
        <v>5.16</v>
      </c>
      <c r="L42">
        <v>3.41</v>
      </c>
      <c r="M42">
        <v>28.63</v>
      </c>
      <c r="N42">
        <v>25.92</v>
      </c>
      <c r="O42">
        <v>8.18</v>
      </c>
      <c r="P42">
        <v>1.2</v>
      </c>
      <c r="Q42">
        <v>1.46</v>
      </c>
      <c r="R42">
        <v>2.8</v>
      </c>
      <c r="S42">
        <v>16.82</v>
      </c>
      <c r="T42">
        <v>41.54</v>
      </c>
      <c r="U42">
        <v>12</v>
      </c>
      <c r="V42">
        <v>0.23100000000000001</v>
      </c>
      <c r="W42">
        <v>124.8</v>
      </c>
      <c r="X42">
        <f t="shared" si="5"/>
        <v>0.47319403395422382</v>
      </c>
    </row>
    <row r="43" spans="1:24">
      <c r="A43" t="s">
        <v>569</v>
      </c>
      <c r="B43" t="s">
        <v>270</v>
      </c>
      <c r="C43">
        <f>(H43*'Points System'!$B$17)+(I43*'Points System'!$B$4)+(J43*'Points System'!$B$5)+(K43*'Points System'!$B$6)+(L43*'Points System'!$B$7)+(M43*'Points System'!$B$3)+(N43*'Points System'!$B$2)+(O43*'Points System'!$B$11)+(P43*'Points System'!$B$12)+(Q43*'Points System'!$B$10)+(R43*'Points System'!$B$13)+(S43*'Points System'!$B$8)+(T43*'Points System'!$B$9)+(U43*'Points System'!$B$14)+(F43*'Points System'!$B$15)</f>
        <v>137.12</v>
      </c>
      <c r="D43">
        <f t="shared" si="3"/>
        <v>-4.1265979467743747</v>
      </c>
      <c r="E43">
        <f t="shared" si="4"/>
        <v>-5.123826723054707</v>
      </c>
      <c r="F43">
        <v>205.41</v>
      </c>
      <c r="G43">
        <v>249.88</v>
      </c>
      <c r="H43">
        <v>47.41</v>
      </c>
      <c r="I43">
        <v>24.41</v>
      </c>
      <c r="J43">
        <v>18.18</v>
      </c>
      <c r="K43">
        <v>7.28</v>
      </c>
      <c r="L43">
        <v>6.81</v>
      </c>
      <c r="M43">
        <v>28.44</v>
      </c>
      <c r="N43">
        <v>27.85</v>
      </c>
      <c r="O43">
        <v>7.25</v>
      </c>
      <c r="P43">
        <v>1.38</v>
      </c>
      <c r="Q43">
        <v>1.44</v>
      </c>
      <c r="R43">
        <v>1.23</v>
      </c>
      <c r="S43">
        <v>20.059999999999999</v>
      </c>
      <c r="T43">
        <v>56.39</v>
      </c>
      <c r="U43">
        <v>18.100000000000001</v>
      </c>
      <c r="V43">
        <v>0.223</v>
      </c>
      <c r="W43">
        <v>103.75</v>
      </c>
      <c r="X43">
        <f t="shared" si="5"/>
        <v>0.54874339683047868</v>
      </c>
    </row>
    <row r="44" spans="1:24">
      <c r="A44" t="s">
        <v>570</v>
      </c>
      <c r="B44" t="s">
        <v>270</v>
      </c>
      <c r="C44">
        <f>(H44*'Points System'!$B$17)+(I44*'Points System'!$B$4)+(J44*'Points System'!$B$5)+(K44*'Points System'!$B$6)+(L44*'Points System'!$B$7)+(M44*'Points System'!$B$3)+(N44*'Points System'!$B$2)+(O44*'Points System'!$B$11)+(P44*'Points System'!$B$12)+(Q44*'Points System'!$B$10)+(R44*'Points System'!$B$13)+(S44*'Points System'!$B$8)+(T44*'Points System'!$B$9)+(U44*'Points System'!$B$14)+(F44*'Points System'!$B$15)</f>
        <v>136.91999999999999</v>
      </c>
      <c r="D44">
        <f t="shared" si="3"/>
        <v>-4.1329261141517328</v>
      </c>
      <c r="E44">
        <f t="shared" si="4"/>
        <v>-5.1301548904320651</v>
      </c>
      <c r="F44">
        <v>342.3</v>
      </c>
      <c r="G44">
        <v>389</v>
      </c>
      <c r="H44">
        <v>81.33</v>
      </c>
      <c r="I44">
        <v>57.07</v>
      </c>
      <c r="J44">
        <v>15.22</v>
      </c>
      <c r="K44">
        <v>2.82</v>
      </c>
      <c r="L44">
        <v>4.33</v>
      </c>
      <c r="M44">
        <v>35.75</v>
      </c>
      <c r="N44">
        <v>38.86</v>
      </c>
      <c r="O44">
        <v>2.2200000000000002</v>
      </c>
      <c r="P44">
        <v>1.84</v>
      </c>
      <c r="Q44">
        <v>1.43</v>
      </c>
      <c r="R44">
        <v>2.83</v>
      </c>
      <c r="S44">
        <v>25.18</v>
      </c>
      <c r="T44">
        <v>77.97</v>
      </c>
      <c r="U44">
        <v>99.8</v>
      </c>
      <c r="V44">
        <v>0.24</v>
      </c>
      <c r="W44">
        <v>108.83</v>
      </c>
      <c r="X44">
        <f t="shared" si="5"/>
        <v>0.35197943444730073</v>
      </c>
    </row>
    <row r="45" spans="1:24">
      <c r="A45" t="s">
        <v>571</v>
      </c>
      <c r="B45" t="s">
        <v>270</v>
      </c>
      <c r="C45">
        <f>(H45*'Points System'!$B$17)+(I45*'Points System'!$B$4)+(J45*'Points System'!$B$5)+(K45*'Points System'!$B$6)+(L45*'Points System'!$B$7)+(M45*'Points System'!$B$3)+(N45*'Points System'!$B$2)+(O45*'Points System'!$B$11)+(P45*'Points System'!$B$12)+(Q45*'Points System'!$B$10)+(R45*'Points System'!$B$13)+(S45*'Points System'!$B$8)+(T45*'Points System'!$B$9)+(U45*'Points System'!$B$14)+(F45*'Points System'!$B$15)</f>
        <v>136.64000000000001</v>
      </c>
      <c r="D45">
        <f t="shared" si="3"/>
        <v>-4.1417855484800308</v>
      </c>
      <c r="E45">
        <f t="shared" si="4"/>
        <v>-5.139014324760363</v>
      </c>
      <c r="F45">
        <v>288.10000000000002</v>
      </c>
      <c r="G45">
        <v>341.57</v>
      </c>
      <c r="H45">
        <v>75.72</v>
      </c>
      <c r="I45">
        <v>52.46</v>
      </c>
      <c r="J45">
        <v>14.19</v>
      </c>
      <c r="K45">
        <v>0.97</v>
      </c>
      <c r="L45">
        <v>7.44</v>
      </c>
      <c r="M45">
        <v>28.97</v>
      </c>
      <c r="N45">
        <v>33.49</v>
      </c>
      <c r="O45">
        <v>3.69</v>
      </c>
      <c r="P45">
        <v>3.03</v>
      </c>
      <c r="Q45">
        <v>2.5</v>
      </c>
      <c r="R45">
        <v>1.43</v>
      </c>
      <c r="S45">
        <v>15.04</v>
      </c>
      <c r="T45">
        <v>57.53</v>
      </c>
      <c r="U45">
        <v>87.8</v>
      </c>
      <c r="V45">
        <v>0.27700000000000002</v>
      </c>
      <c r="W45">
        <v>98.5</v>
      </c>
      <c r="X45">
        <f t="shared" si="5"/>
        <v>0.40003513189097406</v>
      </c>
    </row>
    <row r="46" spans="1:24">
      <c r="A46" t="s">
        <v>572</v>
      </c>
      <c r="B46" t="s">
        <v>270</v>
      </c>
      <c r="C46">
        <f>(H46*'Points System'!$B$17)+(I46*'Points System'!$B$4)+(J46*'Points System'!$B$5)+(K46*'Points System'!$B$6)+(L46*'Points System'!$B$7)+(M46*'Points System'!$B$3)+(N46*'Points System'!$B$2)+(O46*'Points System'!$B$11)+(P46*'Points System'!$B$12)+(Q46*'Points System'!$B$10)+(R46*'Points System'!$B$13)+(S46*'Points System'!$B$8)+(T46*'Points System'!$B$9)+(U46*'Points System'!$B$14)+(F46*'Points System'!$B$15)</f>
        <v>135.10999999999999</v>
      </c>
      <c r="D46">
        <f t="shared" si="3"/>
        <v>-4.1901960289168114</v>
      </c>
      <c r="E46">
        <f t="shared" si="4"/>
        <v>-5.1874248051971437</v>
      </c>
      <c r="F46">
        <v>254.5</v>
      </c>
      <c r="G46">
        <v>313.70999999999998</v>
      </c>
      <c r="H46">
        <v>68.55</v>
      </c>
      <c r="I46">
        <v>47.88</v>
      </c>
      <c r="J46">
        <v>11.51</v>
      </c>
      <c r="K46">
        <v>1.07</v>
      </c>
      <c r="L46">
        <v>3.88</v>
      </c>
      <c r="M46">
        <v>25.07</v>
      </c>
      <c r="N46">
        <v>28.88</v>
      </c>
      <c r="O46">
        <v>6.88</v>
      </c>
      <c r="P46">
        <v>2.88</v>
      </c>
      <c r="Q46">
        <v>2.38</v>
      </c>
      <c r="R46">
        <v>1.47</v>
      </c>
      <c r="S46">
        <v>20.34</v>
      </c>
      <c r="T46">
        <v>35.19</v>
      </c>
      <c r="U46">
        <v>100.5</v>
      </c>
      <c r="V46">
        <v>0.27300000000000002</v>
      </c>
      <c r="W46">
        <v>73.5</v>
      </c>
      <c r="X46">
        <f t="shared" si="5"/>
        <v>0.43068439004175829</v>
      </c>
    </row>
    <row r="47" spans="1:24">
      <c r="A47" t="s">
        <v>573</v>
      </c>
      <c r="B47" t="s">
        <v>270</v>
      </c>
      <c r="C47">
        <f>(H47*'Points System'!$B$17)+(I47*'Points System'!$B$4)+(J47*'Points System'!$B$5)+(K47*'Points System'!$B$6)+(L47*'Points System'!$B$7)+(M47*'Points System'!$B$3)+(N47*'Points System'!$B$2)+(O47*'Points System'!$B$11)+(P47*'Points System'!$B$12)+(Q47*'Points System'!$B$10)+(R47*'Points System'!$B$13)+(S47*'Points System'!$B$8)+(T47*'Points System'!$B$9)+(U47*'Points System'!$B$14)+(F47*'Points System'!$B$15)</f>
        <v>127.84</v>
      </c>
      <c r="D47">
        <f t="shared" si="3"/>
        <v>-4.4202249130837314</v>
      </c>
      <c r="E47">
        <f t="shared" si="4"/>
        <v>-5.4174536893640637</v>
      </c>
      <c r="F47">
        <v>262.75</v>
      </c>
      <c r="G47">
        <v>284.5</v>
      </c>
      <c r="H47">
        <v>67.5</v>
      </c>
      <c r="I47">
        <v>42.33</v>
      </c>
      <c r="J47">
        <v>11.25</v>
      </c>
      <c r="K47">
        <v>1.67</v>
      </c>
      <c r="L47">
        <v>3.5</v>
      </c>
      <c r="M47">
        <v>26.5</v>
      </c>
      <c r="N47">
        <v>33.25</v>
      </c>
      <c r="O47">
        <v>8.5</v>
      </c>
      <c r="P47">
        <v>4.75</v>
      </c>
      <c r="Q47">
        <v>3</v>
      </c>
      <c r="R47">
        <v>1</v>
      </c>
      <c r="S47">
        <v>16.75</v>
      </c>
      <c r="T47">
        <v>39.25</v>
      </c>
      <c r="U47">
        <v>0</v>
      </c>
      <c r="V47">
        <v>0.251</v>
      </c>
      <c r="W47">
        <v>67</v>
      </c>
      <c r="X47">
        <f t="shared" si="5"/>
        <v>0.4493497363796134</v>
      </c>
    </row>
    <row r="48" spans="1:24">
      <c r="A48" t="s">
        <v>574</v>
      </c>
      <c r="B48" t="s">
        <v>270</v>
      </c>
      <c r="C48">
        <f>(H48*'Points System'!$B$17)+(I48*'Points System'!$B$4)+(J48*'Points System'!$B$5)+(K48*'Points System'!$B$6)+(L48*'Points System'!$B$7)+(M48*'Points System'!$B$3)+(N48*'Points System'!$B$2)+(O48*'Points System'!$B$11)+(P48*'Points System'!$B$12)+(Q48*'Points System'!$B$10)+(R48*'Points System'!$B$13)+(S48*'Points System'!$B$8)+(T48*'Points System'!$B$9)+(U48*'Points System'!$B$14)+(F48*'Points System'!$B$15)</f>
        <v>124.30000000000003</v>
      </c>
      <c r="D48">
        <f t="shared" si="3"/>
        <v>-4.532233475662947</v>
      </c>
      <c r="E48">
        <f t="shared" si="4"/>
        <v>-5.5294622519432792</v>
      </c>
      <c r="F48">
        <v>216.61</v>
      </c>
      <c r="G48">
        <v>219.57</v>
      </c>
      <c r="H48">
        <v>54.27</v>
      </c>
      <c r="I48">
        <v>39.75</v>
      </c>
      <c r="J48">
        <v>8.3699999999999992</v>
      </c>
      <c r="K48">
        <v>1.1499999999999999</v>
      </c>
      <c r="L48">
        <v>4.92</v>
      </c>
      <c r="M48">
        <v>20.96</v>
      </c>
      <c r="N48">
        <v>30.08</v>
      </c>
      <c r="O48">
        <v>12.62</v>
      </c>
      <c r="P48">
        <v>2.57</v>
      </c>
      <c r="Q48">
        <v>1.1299999999999999</v>
      </c>
      <c r="R48">
        <v>3</v>
      </c>
      <c r="S48">
        <v>11.6</v>
      </c>
      <c r="T48">
        <v>29.14</v>
      </c>
      <c r="U48">
        <v>0.25</v>
      </c>
      <c r="V48">
        <v>0.24199999999999999</v>
      </c>
      <c r="W48">
        <v>76.42</v>
      </c>
      <c r="X48">
        <f t="shared" si="5"/>
        <v>0.56610648084893211</v>
      </c>
    </row>
    <row r="49" spans="1:24">
      <c r="A49" t="s">
        <v>576</v>
      </c>
      <c r="B49" t="s">
        <v>270</v>
      </c>
      <c r="C49">
        <f>(H49*'Points System'!$B$17)+(I49*'Points System'!$B$4)+(J49*'Points System'!$B$5)+(K49*'Points System'!$B$6)+(L49*'Points System'!$B$7)+(M49*'Points System'!$B$3)+(N49*'Points System'!$B$2)+(O49*'Points System'!$B$11)+(P49*'Points System'!$B$12)+(Q49*'Points System'!$B$10)+(R49*'Points System'!$B$13)+(S49*'Points System'!$B$8)+(T49*'Points System'!$B$9)+(U49*'Points System'!$B$14)+(F49*'Points System'!$B$15)</f>
        <v>123.58999999999997</v>
      </c>
      <c r="D49">
        <f t="shared" si="3"/>
        <v>-4.554698469852565</v>
      </c>
      <c r="E49">
        <f t="shared" si="4"/>
        <v>-5.5519272461328972</v>
      </c>
      <c r="F49">
        <v>277.7</v>
      </c>
      <c r="G49">
        <v>332.71</v>
      </c>
      <c r="H49">
        <v>69.540000000000006</v>
      </c>
      <c r="I49">
        <v>49.47</v>
      </c>
      <c r="J49">
        <v>13.68</v>
      </c>
      <c r="K49">
        <v>1.03</v>
      </c>
      <c r="L49">
        <v>2.63</v>
      </c>
      <c r="M49">
        <v>24.1</v>
      </c>
      <c r="N49">
        <v>28.18</v>
      </c>
      <c r="O49">
        <v>1.6</v>
      </c>
      <c r="P49">
        <v>1.4</v>
      </c>
      <c r="Q49">
        <v>4.32</v>
      </c>
      <c r="R49">
        <v>1.73</v>
      </c>
      <c r="S49">
        <v>28.85</v>
      </c>
      <c r="T49">
        <v>52.5</v>
      </c>
      <c r="U49">
        <v>44.3</v>
      </c>
      <c r="V49">
        <v>0.249</v>
      </c>
      <c r="W49">
        <v>92.83</v>
      </c>
      <c r="X49">
        <f t="shared" si="5"/>
        <v>0.37146463887469561</v>
      </c>
    </row>
    <row r="50" spans="1:24">
      <c r="A50" t="s">
        <v>575</v>
      </c>
      <c r="B50" t="s">
        <v>270</v>
      </c>
      <c r="C50">
        <f>(H50*'Points System'!$B$17)+(I50*'Points System'!$B$4)+(J50*'Points System'!$B$5)+(K50*'Points System'!$B$6)+(L50*'Points System'!$B$7)+(M50*'Points System'!$B$3)+(N50*'Points System'!$B$2)+(O50*'Points System'!$B$11)+(P50*'Points System'!$B$12)+(Q50*'Points System'!$B$10)+(R50*'Points System'!$B$13)+(S50*'Points System'!$B$8)+(T50*'Points System'!$B$9)+(U50*'Points System'!$B$14)+(F50*'Points System'!$B$15)</f>
        <v>121.92</v>
      </c>
      <c r="D50">
        <f t="shared" si="3"/>
        <v>-4.6075386674534924</v>
      </c>
      <c r="E50">
        <f t="shared" si="4"/>
        <v>-5.6047674437338246</v>
      </c>
      <c r="F50">
        <v>275.38</v>
      </c>
      <c r="G50">
        <v>347</v>
      </c>
      <c r="H50">
        <v>72.5</v>
      </c>
      <c r="I50">
        <v>46.01</v>
      </c>
      <c r="J50">
        <v>12.34</v>
      </c>
      <c r="K50">
        <v>2.5099999999999998</v>
      </c>
      <c r="L50">
        <v>5.31</v>
      </c>
      <c r="M50">
        <v>27.05</v>
      </c>
      <c r="N50">
        <v>32.950000000000003</v>
      </c>
      <c r="O50">
        <v>11.59</v>
      </c>
      <c r="P50">
        <v>5.39</v>
      </c>
      <c r="Q50">
        <v>1.96</v>
      </c>
      <c r="R50">
        <v>1.57</v>
      </c>
      <c r="S50">
        <v>19.690000000000001</v>
      </c>
      <c r="T50">
        <v>65.39</v>
      </c>
      <c r="U50">
        <v>130.6</v>
      </c>
      <c r="V50">
        <v>0.253</v>
      </c>
      <c r="W50">
        <v>73.599999999999994</v>
      </c>
      <c r="X50">
        <f t="shared" si="5"/>
        <v>0.35135446685878963</v>
      </c>
    </row>
    <row r="51" spans="1:24">
      <c r="A51" t="s">
        <v>577</v>
      </c>
      <c r="B51" t="s">
        <v>270</v>
      </c>
      <c r="C51">
        <f>(H51*'Points System'!$B$17)+(I51*'Points System'!$B$4)+(J51*'Points System'!$B$5)+(K51*'Points System'!$B$6)+(L51*'Points System'!$B$7)+(M51*'Points System'!$B$3)+(N51*'Points System'!$B$2)+(O51*'Points System'!$B$11)+(P51*'Points System'!$B$12)+(Q51*'Points System'!$B$10)+(R51*'Points System'!$B$13)+(S51*'Points System'!$B$8)+(T51*'Points System'!$B$9)+(U51*'Points System'!$B$14)+(F51*'Points System'!$B$15)</f>
        <v>115.32000000000002</v>
      </c>
      <c r="D51">
        <f t="shared" si="3"/>
        <v>-4.8163681909062674</v>
      </c>
      <c r="E51">
        <f t="shared" si="4"/>
        <v>-5.8135969671865997</v>
      </c>
      <c r="F51">
        <v>249.44</v>
      </c>
      <c r="G51">
        <v>307</v>
      </c>
      <c r="H51">
        <v>53.48</v>
      </c>
      <c r="I51">
        <v>29.78</v>
      </c>
      <c r="J51">
        <v>12.23</v>
      </c>
      <c r="K51">
        <v>1.52</v>
      </c>
      <c r="L51">
        <v>7.92</v>
      </c>
      <c r="M51">
        <v>29.36</v>
      </c>
      <c r="N51">
        <v>26.17</v>
      </c>
      <c r="O51">
        <v>1.36</v>
      </c>
      <c r="P51">
        <v>1.0900000000000001</v>
      </c>
      <c r="Q51">
        <v>1.1200000000000001</v>
      </c>
      <c r="R51">
        <v>2.4300000000000002</v>
      </c>
      <c r="S51">
        <v>24.33</v>
      </c>
      <c r="T51">
        <v>56.41</v>
      </c>
      <c r="U51">
        <v>57.7</v>
      </c>
      <c r="V51">
        <v>0.217</v>
      </c>
      <c r="W51">
        <v>87.6</v>
      </c>
      <c r="X51">
        <f t="shared" si="5"/>
        <v>0.37563517915309452</v>
      </c>
    </row>
    <row r="53" spans="1:24">
      <c r="A53" s="1" t="s">
        <v>615</v>
      </c>
    </row>
    <row r="54" spans="1:24">
      <c r="A54" s="5">
        <f>STDEV(LARGE($C$2:$C$51,{1,2,3,4,5,6,7,8,9,10,11,12,13,14}))</f>
        <v>31.604726625220394</v>
      </c>
    </row>
    <row r="55" spans="1:24">
      <c r="A55" s="4" t="s">
        <v>616</v>
      </c>
    </row>
    <row r="56" spans="1:24">
      <c r="A56" s="5">
        <f>AVERAGE(LARGE($C$2:$C$51,{1,2,3,4,5,6,7,8,9,10,11,12,13,14}))</f>
        <v>299.05714285714288</v>
      </c>
    </row>
    <row r="57" spans="1:24">
      <c r="A57" s="1" t="s">
        <v>617</v>
      </c>
    </row>
    <row r="58" spans="1:24">
      <c r="A58" s="5">
        <f>LARGE($E$2:$E$51,14)</f>
        <v>-0.99722877628033235</v>
      </c>
    </row>
  </sheetData>
  <autoFilter ref="A1:W1">
    <sortState ref="A2:W51">
      <sortCondition descending="1" ref="C1:C5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X126"/>
  <sheetViews>
    <sheetView workbookViewId="0">
      <pane ySplit="1" topLeftCell="A89" activePane="bottomLeft" state="frozen"/>
      <selection pane="bottomLeft" activeCell="A2" sqref="A2:D119"/>
    </sheetView>
  </sheetViews>
  <sheetFormatPr baseColWidth="10" defaultRowHeight="15" x14ac:dyDescent="0"/>
  <cols>
    <col min="1" max="1" width="17.33203125" bestFit="1" customWidth="1"/>
    <col min="2" max="2" width="7.33203125" bestFit="1" customWidth="1"/>
    <col min="3" max="3" width="8.1640625" bestFit="1" customWidth="1"/>
    <col min="4" max="5" width="12.1640625" customWidth="1"/>
    <col min="6" max="9" width="7.1640625" bestFit="1" customWidth="1"/>
    <col min="10" max="11" width="6.1640625" bestFit="1" customWidth="1"/>
    <col min="12" max="12" width="6.33203125" bestFit="1" customWidth="1"/>
    <col min="13" max="13" width="6.6640625" bestFit="1" customWidth="1"/>
    <col min="14" max="14" width="7.1640625" bestFit="1" customWidth="1"/>
    <col min="15" max="16" width="6.1640625" bestFit="1" customWidth="1"/>
    <col min="17" max="17" width="7.33203125" bestFit="1" customWidth="1"/>
    <col min="18" max="18" width="5.83203125" bestFit="1" customWidth="1"/>
    <col min="19" max="19" width="6.1640625" bestFit="1" customWidth="1"/>
    <col min="20" max="20" width="7.1640625" bestFit="1" customWidth="1"/>
    <col min="21" max="21" width="6.1640625" bestFit="1" customWidth="1"/>
    <col min="22" max="22" width="7.6640625" bestFit="1" customWidth="1"/>
    <col min="23" max="23" width="7.1640625" bestFit="1" customWidth="1"/>
    <col min="24" max="24" width="12.1640625" bestFit="1" customWidth="1"/>
  </cols>
  <sheetData>
    <row r="1" spans="1:24" s="1" customFormat="1">
      <c r="A1" s="1" t="s">
        <v>0</v>
      </c>
      <c r="B1" s="1" t="s">
        <v>266</v>
      </c>
      <c r="C1" s="1" t="s">
        <v>1</v>
      </c>
      <c r="D1" s="1" t="s">
        <v>618</v>
      </c>
      <c r="E1" s="1" t="s">
        <v>614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</v>
      </c>
    </row>
    <row r="2" spans="1:24">
      <c r="A2" t="s">
        <v>22</v>
      </c>
      <c r="B2" t="s">
        <v>267</v>
      </c>
      <c r="C2">
        <f>(H2*'Points System'!$B$17)+(I2*'Points System'!$B$4)+(J2*'Points System'!$B$5)+(K2*'Points System'!$B$6)+(L2*'Points System'!$B$7)+(M2*'Points System'!$B$3)+(N2*'Points System'!$B$2)+(O2*'Points System'!$B$11)+(P2*'Points System'!$B$12)+(Q2*'Points System'!$B$10)+(R2*'Points System'!$B$13)+(S2*'Points System'!$B$8)+(T2*'Points System'!$B$9)+(U2*'Points System'!$B$14)+(F2*'Points System'!$B$15)</f>
        <v>467.39</v>
      </c>
      <c r="D2">
        <f t="shared" ref="D2:D33" si="0">E2-$A$126</f>
        <v>4.2236234915575412</v>
      </c>
      <c r="E2">
        <f t="shared" ref="E2:E33" si="1">(C2-$A$124)/$A$122</f>
        <v>2.9660037578809488</v>
      </c>
      <c r="F2">
        <v>557.1</v>
      </c>
      <c r="G2">
        <v>650.86</v>
      </c>
      <c r="H2">
        <v>166.03</v>
      </c>
      <c r="I2">
        <v>91.33</v>
      </c>
      <c r="J2">
        <v>32.700000000000003</v>
      </c>
      <c r="K2">
        <v>6.35</v>
      </c>
      <c r="L2">
        <v>32.67</v>
      </c>
      <c r="M2">
        <v>99.16</v>
      </c>
      <c r="N2">
        <v>104.12</v>
      </c>
      <c r="O2">
        <v>15.52</v>
      </c>
      <c r="P2">
        <v>5.12</v>
      </c>
      <c r="Q2">
        <v>8.67</v>
      </c>
      <c r="R2">
        <v>5.63</v>
      </c>
      <c r="S2">
        <v>88.5</v>
      </c>
      <c r="T2">
        <v>149.91999999999999</v>
      </c>
      <c r="U2">
        <v>325.39999999999998</v>
      </c>
      <c r="V2">
        <v>0.29799999999999999</v>
      </c>
      <c r="W2">
        <v>150</v>
      </c>
      <c r="X2">
        <f t="shared" ref="X2:X32" si="2">C2/G2</f>
        <v>0.71811142181114218</v>
      </c>
    </row>
    <row r="3" spans="1:24">
      <c r="A3" t="s">
        <v>23</v>
      </c>
      <c r="B3" t="s">
        <v>267</v>
      </c>
      <c r="C3">
        <f>(H3*'Points System'!$B$17)+(I3*'Points System'!$B$4)+(J3*'Points System'!$B$5)+(K3*'Points System'!$B$6)+(L3*'Points System'!$B$7)+(M3*'Points System'!$B$3)+(N3*'Points System'!$B$2)+(O3*'Points System'!$B$11)+(P3*'Points System'!$B$12)+(Q3*'Points System'!$B$10)+(R3*'Points System'!$B$13)+(S3*'Points System'!$B$8)+(T3*'Points System'!$B$9)+(U3*'Points System'!$B$14)+(F3*'Points System'!$B$15)</f>
        <v>452.39000000000004</v>
      </c>
      <c r="D3">
        <f t="shared" si="0"/>
        <v>3.9128801505071049</v>
      </c>
      <c r="E3">
        <f t="shared" si="1"/>
        <v>2.6552604168305125</v>
      </c>
      <c r="F3">
        <v>512.70000000000005</v>
      </c>
      <c r="G3">
        <v>609</v>
      </c>
      <c r="H3">
        <v>155.02000000000001</v>
      </c>
      <c r="I3">
        <v>89.42</v>
      </c>
      <c r="J3">
        <v>29.92</v>
      </c>
      <c r="K3">
        <v>2.0699999999999998</v>
      </c>
      <c r="L3">
        <v>33.450000000000003</v>
      </c>
      <c r="M3">
        <v>90.05</v>
      </c>
      <c r="N3">
        <v>96.23</v>
      </c>
      <c r="O3">
        <v>6.52</v>
      </c>
      <c r="P3">
        <v>3.58</v>
      </c>
      <c r="Q3">
        <v>4.68</v>
      </c>
      <c r="R3">
        <v>3.6</v>
      </c>
      <c r="S3">
        <v>96.89</v>
      </c>
      <c r="T3">
        <v>127.67</v>
      </c>
      <c r="U3">
        <v>297.2</v>
      </c>
      <c r="V3">
        <v>0.30199999999999999</v>
      </c>
      <c r="W3">
        <v>143.66999999999999</v>
      </c>
      <c r="X3">
        <f t="shared" si="2"/>
        <v>0.74284072249589495</v>
      </c>
    </row>
    <row r="4" spans="1:24">
      <c r="A4" t="s">
        <v>26</v>
      </c>
      <c r="B4" t="s">
        <v>267</v>
      </c>
      <c r="C4">
        <f>(H4*'Points System'!$B$17)+(I4*'Points System'!$B$4)+(J4*'Points System'!$B$5)+(K4*'Points System'!$B$6)+(L4*'Points System'!$B$7)+(M4*'Points System'!$B$3)+(N4*'Points System'!$B$2)+(O4*'Points System'!$B$11)+(P4*'Points System'!$B$12)+(Q4*'Points System'!$B$10)+(R4*'Points System'!$B$13)+(S4*'Points System'!$B$8)+(T4*'Points System'!$B$9)+(U4*'Points System'!$B$14)+(F4*'Points System'!$B$15)</f>
        <v>445.38000000000011</v>
      </c>
      <c r="D4">
        <f t="shared" si="0"/>
        <v>3.7676594291228689</v>
      </c>
      <c r="E4">
        <f t="shared" si="1"/>
        <v>2.5100396954462765</v>
      </c>
      <c r="F4">
        <v>501.1</v>
      </c>
      <c r="G4">
        <v>579.86</v>
      </c>
      <c r="H4">
        <v>129.74</v>
      </c>
      <c r="I4">
        <v>69.47</v>
      </c>
      <c r="J4">
        <v>24.8</v>
      </c>
      <c r="K4">
        <v>1.67</v>
      </c>
      <c r="L4">
        <v>33.04</v>
      </c>
      <c r="M4">
        <v>96.99</v>
      </c>
      <c r="N4">
        <v>90.77</v>
      </c>
      <c r="O4">
        <v>5.7</v>
      </c>
      <c r="P4">
        <v>2.14</v>
      </c>
      <c r="Q4">
        <v>5.35</v>
      </c>
      <c r="R4">
        <v>5.27</v>
      </c>
      <c r="S4">
        <v>91.75</v>
      </c>
      <c r="T4">
        <v>99.28</v>
      </c>
      <c r="U4">
        <v>271</v>
      </c>
      <c r="V4">
        <v>0.25800000000000001</v>
      </c>
      <c r="W4">
        <v>136.5</v>
      </c>
      <c r="X4">
        <f t="shared" si="2"/>
        <v>0.76808195081571429</v>
      </c>
    </row>
    <row r="5" spans="1:24">
      <c r="A5" t="s">
        <v>29</v>
      </c>
      <c r="B5" t="s">
        <v>267</v>
      </c>
      <c r="C5">
        <f>(H5*'Points System'!$B$17)+(I5*'Points System'!$B$4)+(J5*'Points System'!$B$5)+(K5*'Points System'!$B$6)+(L5*'Points System'!$B$7)+(M5*'Points System'!$B$3)+(N5*'Points System'!$B$2)+(O5*'Points System'!$B$11)+(P5*'Points System'!$B$12)+(Q5*'Points System'!$B$10)+(R5*'Points System'!$B$13)+(S5*'Points System'!$B$8)+(T5*'Points System'!$B$9)+(U5*'Points System'!$B$14)+(F5*'Points System'!$B$15)</f>
        <v>432.62</v>
      </c>
      <c r="D5">
        <f t="shared" si="0"/>
        <v>3.5033204270026284</v>
      </c>
      <c r="E5">
        <f t="shared" si="1"/>
        <v>2.2457006933260355</v>
      </c>
      <c r="F5">
        <v>584.4</v>
      </c>
      <c r="G5">
        <v>641.14</v>
      </c>
      <c r="H5">
        <v>171.44</v>
      </c>
      <c r="I5">
        <v>108.2</v>
      </c>
      <c r="J5">
        <v>39.380000000000003</v>
      </c>
      <c r="K5">
        <v>6</v>
      </c>
      <c r="L5">
        <v>17.87</v>
      </c>
      <c r="M5">
        <v>73.7</v>
      </c>
      <c r="N5">
        <v>95.12</v>
      </c>
      <c r="O5">
        <v>22.85</v>
      </c>
      <c r="P5">
        <v>6.93</v>
      </c>
      <c r="Q5">
        <v>2.92</v>
      </c>
      <c r="R5">
        <v>4.13</v>
      </c>
      <c r="S5">
        <v>53.03</v>
      </c>
      <c r="T5">
        <v>84.51</v>
      </c>
      <c r="U5">
        <v>287.5</v>
      </c>
      <c r="V5">
        <v>0.29299999999999998</v>
      </c>
      <c r="W5">
        <v>143.16999999999999</v>
      </c>
      <c r="X5">
        <f t="shared" si="2"/>
        <v>0.67476682159902679</v>
      </c>
    </row>
    <row r="6" spans="1:24">
      <c r="A6" t="s">
        <v>32</v>
      </c>
      <c r="B6" t="s">
        <v>267</v>
      </c>
      <c r="C6">
        <f>(H6*'Points System'!$B$17)+(I6*'Points System'!$B$4)+(J6*'Points System'!$B$5)+(K6*'Points System'!$B$6)+(L6*'Points System'!$B$7)+(M6*'Points System'!$B$3)+(N6*'Points System'!$B$2)+(O6*'Points System'!$B$11)+(P6*'Points System'!$B$12)+(Q6*'Points System'!$B$10)+(R6*'Points System'!$B$13)+(S6*'Points System'!$B$8)+(T6*'Points System'!$B$9)+(U6*'Points System'!$B$14)+(F6*'Points System'!$B$15)</f>
        <v>428.6400000000001</v>
      </c>
      <c r="D6">
        <f t="shared" si="0"/>
        <v>3.4208698605105807</v>
      </c>
      <c r="E6">
        <f t="shared" si="1"/>
        <v>2.1632501268339883</v>
      </c>
      <c r="F6">
        <v>549.6</v>
      </c>
      <c r="G6">
        <v>636.71</v>
      </c>
      <c r="H6">
        <v>163.24</v>
      </c>
      <c r="I6">
        <v>102.58</v>
      </c>
      <c r="J6">
        <v>34.11</v>
      </c>
      <c r="K6">
        <v>3.73</v>
      </c>
      <c r="L6">
        <v>22.89</v>
      </c>
      <c r="M6">
        <v>89.38</v>
      </c>
      <c r="N6">
        <v>87.61</v>
      </c>
      <c r="O6">
        <v>13.47</v>
      </c>
      <c r="P6">
        <v>5.34</v>
      </c>
      <c r="Q6">
        <v>9.2200000000000006</v>
      </c>
      <c r="R6">
        <v>5.63</v>
      </c>
      <c r="S6">
        <v>82.75</v>
      </c>
      <c r="T6">
        <v>122</v>
      </c>
      <c r="U6">
        <v>272.5</v>
      </c>
      <c r="V6">
        <v>0.29699999999999999</v>
      </c>
      <c r="W6">
        <v>147.5</v>
      </c>
      <c r="X6">
        <f t="shared" si="2"/>
        <v>0.67321072387743253</v>
      </c>
    </row>
    <row r="7" spans="1:24">
      <c r="A7" t="s">
        <v>40</v>
      </c>
      <c r="B7" t="s">
        <v>267</v>
      </c>
      <c r="C7">
        <f>(H7*'Points System'!$B$17)+(I7*'Points System'!$B$4)+(J7*'Points System'!$B$5)+(K7*'Points System'!$B$6)+(L7*'Points System'!$B$7)+(M7*'Points System'!$B$3)+(N7*'Points System'!$B$2)+(O7*'Points System'!$B$11)+(P7*'Points System'!$B$12)+(Q7*'Points System'!$B$10)+(R7*'Points System'!$B$13)+(S7*'Points System'!$B$8)+(T7*'Points System'!$B$9)+(U7*'Points System'!$B$14)+(F7*'Points System'!$B$15)</f>
        <v>387.29999999999995</v>
      </c>
      <c r="D7">
        <f t="shared" si="0"/>
        <v>2.5644612125755728</v>
      </c>
      <c r="E7">
        <f t="shared" si="1"/>
        <v>1.3068414788989802</v>
      </c>
      <c r="F7">
        <v>556.70000000000005</v>
      </c>
      <c r="G7">
        <v>600.71</v>
      </c>
      <c r="H7">
        <v>163.04</v>
      </c>
      <c r="I7">
        <v>108.38</v>
      </c>
      <c r="J7">
        <v>34.54</v>
      </c>
      <c r="K7">
        <v>6.14</v>
      </c>
      <c r="L7">
        <v>15.32</v>
      </c>
      <c r="M7">
        <v>62.56</v>
      </c>
      <c r="N7">
        <v>90.58</v>
      </c>
      <c r="O7">
        <v>27.32</v>
      </c>
      <c r="P7">
        <v>6.43</v>
      </c>
      <c r="Q7">
        <v>3.37</v>
      </c>
      <c r="R7">
        <v>4.47</v>
      </c>
      <c r="S7">
        <v>44.11</v>
      </c>
      <c r="T7">
        <v>91.37</v>
      </c>
      <c r="U7">
        <v>253.2</v>
      </c>
      <c r="V7">
        <v>0.29199999999999998</v>
      </c>
      <c r="W7">
        <v>142</v>
      </c>
      <c r="X7">
        <f t="shared" si="2"/>
        <v>0.6447370611443124</v>
      </c>
    </row>
    <row r="8" spans="1:24">
      <c r="A8" t="s">
        <v>42</v>
      </c>
      <c r="B8" t="s">
        <v>267</v>
      </c>
      <c r="C8">
        <f>(H8*'Points System'!$B$17)+(I8*'Points System'!$B$4)+(J8*'Points System'!$B$5)+(K8*'Points System'!$B$6)+(L8*'Points System'!$B$7)+(M8*'Points System'!$B$3)+(N8*'Points System'!$B$2)+(O8*'Points System'!$B$11)+(P8*'Points System'!$B$12)+(Q8*'Points System'!$B$10)+(R8*'Points System'!$B$13)+(S8*'Points System'!$B$8)+(T8*'Points System'!$B$9)+(U8*'Points System'!$B$14)+(F8*'Points System'!$B$15)</f>
        <v>380.64999999999992</v>
      </c>
      <c r="D8">
        <f t="shared" si="0"/>
        <v>2.4266983313765449</v>
      </c>
      <c r="E8">
        <f t="shared" si="1"/>
        <v>1.1690785976999523</v>
      </c>
      <c r="F8">
        <v>473.3</v>
      </c>
      <c r="G8">
        <v>523.14</v>
      </c>
      <c r="H8">
        <v>128.01</v>
      </c>
      <c r="I8">
        <v>65.099999999999994</v>
      </c>
      <c r="J8">
        <v>25.56</v>
      </c>
      <c r="K8">
        <v>1.48</v>
      </c>
      <c r="L8">
        <v>38.590000000000003</v>
      </c>
      <c r="M8">
        <v>94.39</v>
      </c>
      <c r="N8">
        <v>80.540000000000006</v>
      </c>
      <c r="O8">
        <v>6.82</v>
      </c>
      <c r="P8">
        <v>2.23</v>
      </c>
      <c r="Q8">
        <v>4.07</v>
      </c>
      <c r="R8">
        <v>2.87</v>
      </c>
      <c r="S8">
        <v>69.36</v>
      </c>
      <c r="T8">
        <v>147.32</v>
      </c>
      <c r="U8">
        <v>305.7</v>
      </c>
      <c r="V8">
        <v>0.27</v>
      </c>
      <c r="W8">
        <v>119.17</v>
      </c>
      <c r="X8">
        <f t="shared" si="2"/>
        <v>0.72762549222005568</v>
      </c>
    </row>
    <row r="9" spans="1:24">
      <c r="A9" t="s">
        <v>48</v>
      </c>
      <c r="B9" t="s">
        <v>267</v>
      </c>
      <c r="C9">
        <f>(H9*'Points System'!$B$17)+(I9*'Points System'!$B$4)+(J9*'Points System'!$B$5)+(K9*'Points System'!$B$6)+(L9*'Points System'!$B$7)+(M9*'Points System'!$B$3)+(N9*'Points System'!$B$2)+(O9*'Points System'!$B$11)+(P9*'Points System'!$B$12)+(Q9*'Points System'!$B$10)+(R9*'Points System'!$B$13)+(S9*'Points System'!$B$8)+(T9*'Points System'!$B$9)+(U9*'Points System'!$B$14)+(F9*'Points System'!$B$15)</f>
        <v>374.03000000000003</v>
      </c>
      <c r="D9">
        <f t="shared" si="0"/>
        <v>2.2895569368596211</v>
      </c>
      <c r="E9">
        <f t="shared" si="1"/>
        <v>1.0319372031830283</v>
      </c>
      <c r="F9">
        <v>553.4</v>
      </c>
      <c r="G9">
        <v>621</v>
      </c>
      <c r="H9">
        <v>154.1</v>
      </c>
      <c r="I9">
        <v>104.17</v>
      </c>
      <c r="J9">
        <v>31.28</v>
      </c>
      <c r="K9">
        <v>3.34</v>
      </c>
      <c r="L9">
        <v>15.61</v>
      </c>
      <c r="M9">
        <v>65.05</v>
      </c>
      <c r="N9">
        <v>86.41</v>
      </c>
      <c r="O9">
        <v>20.100000000000001</v>
      </c>
      <c r="P9">
        <v>4.8099999999999996</v>
      </c>
      <c r="Q9">
        <v>5.5</v>
      </c>
      <c r="R9">
        <v>2.87</v>
      </c>
      <c r="S9">
        <v>62.55</v>
      </c>
      <c r="T9">
        <v>99.96</v>
      </c>
      <c r="U9">
        <v>260.2</v>
      </c>
      <c r="V9">
        <v>0.27800000000000002</v>
      </c>
      <c r="W9">
        <v>145.66999999999999</v>
      </c>
      <c r="X9">
        <f t="shared" si="2"/>
        <v>0.60230273752012886</v>
      </c>
    </row>
    <row r="10" spans="1:24">
      <c r="A10" t="s">
        <v>53</v>
      </c>
      <c r="B10" t="s">
        <v>267</v>
      </c>
      <c r="C10">
        <f>(H10*'Points System'!$B$17)+(I10*'Points System'!$B$4)+(J10*'Points System'!$B$5)+(K10*'Points System'!$B$6)+(L10*'Points System'!$B$7)+(M10*'Points System'!$B$3)+(N10*'Points System'!$B$2)+(O10*'Points System'!$B$11)+(P10*'Points System'!$B$12)+(Q10*'Points System'!$B$10)+(R10*'Points System'!$B$13)+(S10*'Points System'!$B$8)+(T10*'Points System'!$B$9)+(U10*'Points System'!$B$14)+(F10*'Points System'!$B$15)</f>
        <v>369.11999999999995</v>
      </c>
      <c r="D10">
        <f t="shared" si="0"/>
        <v>2.1878402832224428</v>
      </c>
      <c r="E10">
        <f t="shared" si="1"/>
        <v>0.93022054954585021</v>
      </c>
      <c r="F10">
        <v>585.6</v>
      </c>
      <c r="G10">
        <v>611.29</v>
      </c>
      <c r="H10">
        <v>159.82</v>
      </c>
      <c r="I10">
        <v>102.14</v>
      </c>
      <c r="J10">
        <v>28.21</v>
      </c>
      <c r="K10">
        <v>2.44</v>
      </c>
      <c r="L10">
        <v>27.54</v>
      </c>
      <c r="M10">
        <v>89.49</v>
      </c>
      <c r="N10">
        <v>81.08</v>
      </c>
      <c r="O10">
        <v>5.57</v>
      </c>
      <c r="P10">
        <v>1.72</v>
      </c>
      <c r="Q10">
        <v>8.8000000000000007</v>
      </c>
      <c r="R10">
        <v>4.3</v>
      </c>
      <c r="S10">
        <v>25.66</v>
      </c>
      <c r="T10">
        <v>115.8</v>
      </c>
      <c r="U10">
        <v>280.3</v>
      </c>
      <c r="V10">
        <v>0.27300000000000002</v>
      </c>
      <c r="W10">
        <v>143.5</v>
      </c>
      <c r="X10">
        <f t="shared" si="2"/>
        <v>0.60383778566637758</v>
      </c>
    </row>
    <row r="11" spans="1:24">
      <c r="A11" t="s">
        <v>51</v>
      </c>
      <c r="B11" t="s">
        <v>267</v>
      </c>
      <c r="C11">
        <f>(H11*'Points System'!$B$17)+(I11*'Points System'!$B$4)+(J11*'Points System'!$B$5)+(K11*'Points System'!$B$6)+(L11*'Points System'!$B$7)+(M11*'Points System'!$B$3)+(N11*'Points System'!$B$2)+(O11*'Points System'!$B$11)+(P11*'Points System'!$B$12)+(Q11*'Points System'!$B$10)+(R11*'Points System'!$B$13)+(S11*'Points System'!$B$8)+(T11*'Points System'!$B$9)+(U11*'Points System'!$B$14)+(F11*'Points System'!$B$15)</f>
        <v>368.77</v>
      </c>
      <c r="D11">
        <f t="shared" si="0"/>
        <v>2.1805896052646001</v>
      </c>
      <c r="E11">
        <f t="shared" si="1"/>
        <v>0.92296987158800736</v>
      </c>
      <c r="F11">
        <v>483.6</v>
      </c>
      <c r="G11">
        <v>535.29</v>
      </c>
      <c r="H11">
        <v>146.66</v>
      </c>
      <c r="I11">
        <v>96.84</v>
      </c>
      <c r="J11">
        <v>33.49</v>
      </c>
      <c r="K11">
        <v>1.59</v>
      </c>
      <c r="L11">
        <v>13.52</v>
      </c>
      <c r="M11">
        <v>72.66</v>
      </c>
      <c r="N11">
        <v>66.680000000000007</v>
      </c>
      <c r="O11">
        <v>13.28</v>
      </c>
      <c r="P11">
        <v>2.27</v>
      </c>
      <c r="Q11">
        <v>4.0199999999999996</v>
      </c>
      <c r="R11">
        <v>4.5999999999999996</v>
      </c>
      <c r="S11">
        <v>45.83</v>
      </c>
      <c r="T11">
        <v>54.1</v>
      </c>
      <c r="U11">
        <v>197.7</v>
      </c>
      <c r="V11">
        <v>0.30199999999999999</v>
      </c>
      <c r="W11">
        <v>127.83</v>
      </c>
      <c r="X11">
        <f t="shared" si="2"/>
        <v>0.68891628836705343</v>
      </c>
    </row>
    <row r="12" spans="1:24">
      <c r="A12" t="s">
        <v>54</v>
      </c>
      <c r="B12" t="s">
        <v>267</v>
      </c>
      <c r="C12">
        <f>(H12*'Points System'!$B$17)+(I12*'Points System'!$B$4)+(J12*'Points System'!$B$5)+(K12*'Points System'!$B$6)+(L12*'Points System'!$B$7)+(M12*'Points System'!$B$3)+(N12*'Points System'!$B$2)+(O12*'Points System'!$B$11)+(P12*'Points System'!$B$12)+(Q12*'Points System'!$B$10)+(R12*'Points System'!$B$13)+(S12*'Points System'!$B$8)+(T12*'Points System'!$B$9)+(U12*'Points System'!$B$14)+(F12*'Points System'!$B$15)</f>
        <v>367.68000000000006</v>
      </c>
      <c r="D12">
        <f t="shared" si="0"/>
        <v>2.1580089224816033</v>
      </c>
      <c r="E12">
        <f t="shared" si="1"/>
        <v>0.90038918880501062</v>
      </c>
      <c r="F12">
        <v>585.29999999999995</v>
      </c>
      <c r="G12">
        <v>632.86</v>
      </c>
      <c r="H12">
        <v>165.09</v>
      </c>
      <c r="I12">
        <v>115.22</v>
      </c>
      <c r="J12">
        <v>29.41</v>
      </c>
      <c r="K12">
        <v>5.94</v>
      </c>
      <c r="L12">
        <v>16.34</v>
      </c>
      <c r="M12">
        <v>61.48</v>
      </c>
      <c r="N12">
        <v>86.17</v>
      </c>
      <c r="O12">
        <v>30.22</v>
      </c>
      <c r="P12">
        <v>10.43</v>
      </c>
      <c r="Q12">
        <v>9.9700000000000006</v>
      </c>
      <c r="R12">
        <v>3.77</v>
      </c>
      <c r="S12">
        <v>38.54</v>
      </c>
      <c r="T12">
        <v>105.49</v>
      </c>
      <c r="U12">
        <v>248.1</v>
      </c>
      <c r="V12">
        <v>0.28299999999999997</v>
      </c>
      <c r="W12">
        <v>151</v>
      </c>
      <c r="X12">
        <f t="shared" si="2"/>
        <v>0.58098157570394726</v>
      </c>
    </row>
    <row r="13" spans="1:24">
      <c r="A13" t="s">
        <v>55</v>
      </c>
      <c r="B13" t="s">
        <v>267</v>
      </c>
      <c r="C13">
        <f>(H13*'Points System'!$B$17)+(I13*'Points System'!$B$4)+(J13*'Points System'!$B$5)+(K13*'Points System'!$B$6)+(L13*'Points System'!$B$7)+(M13*'Points System'!$B$3)+(N13*'Points System'!$B$2)+(O13*'Points System'!$B$11)+(P13*'Points System'!$B$12)+(Q13*'Points System'!$B$10)+(R13*'Points System'!$B$13)+(S13*'Points System'!$B$8)+(T13*'Points System'!$B$9)+(U13*'Points System'!$B$14)+(F13*'Points System'!$B$15)</f>
        <v>359.96999999999991</v>
      </c>
      <c r="D13">
        <f t="shared" si="0"/>
        <v>1.9982868451816755</v>
      </c>
      <c r="E13">
        <f t="shared" si="1"/>
        <v>0.7406671115050828</v>
      </c>
      <c r="F13">
        <v>509.5</v>
      </c>
      <c r="G13">
        <v>553.14</v>
      </c>
      <c r="H13">
        <v>140.22999999999999</v>
      </c>
      <c r="I13">
        <v>88.33</v>
      </c>
      <c r="J13">
        <v>27.33</v>
      </c>
      <c r="K13">
        <v>3.56</v>
      </c>
      <c r="L13">
        <v>25.43</v>
      </c>
      <c r="M13">
        <v>81.040000000000006</v>
      </c>
      <c r="N13">
        <v>75.569999999999993</v>
      </c>
      <c r="O13">
        <v>16.059999999999999</v>
      </c>
      <c r="P13">
        <v>5.04</v>
      </c>
      <c r="Q13">
        <v>4.5199999999999996</v>
      </c>
      <c r="R13">
        <v>3.53</v>
      </c>
      <c r="S13">
        <v>49.21</v>
      </c>
      <c r="T13">
        <v>116.78</v>
      </c>
      <c r="U13">
        <v>260.60000000000002</v>
      </c>
      <c r="V13">
        <v>0.27600000000000002</v>
      </c>
      <c r="W13">
        <v>134.33000000000001</v>
      </c>
      <c r="X13">
        <f t="shared" si="2"/>
        <v>0.65077557218787274</v>
      </c>
    </row>
    <row r="14" spans="1:24">
      <c r="A14" t="s">
        <v>56</v>
      </c>
      <c r="B14" t="s">
        <v>267</v>
      </c>
      <c r="C14">
        <f>(H14*'Points System'!$B$17)+(I14*'Points System'!$B$4)+(J14*'Points System'!$B$5)+(K14*'Points System'!$B$6)+(L14*'Points System'!$B$7)+(M14*'Points System'!$B$3)+(N14*'Points System'!$B$2)+(O14*'Points System'!$B$11)+(P14*'Points System'!$B$12)+(Q14*'Points System'!$B$10)+(R14*'Points System'!$B$13)+(S14*'Points System'!$B$8)+(T14*'Points System'!$B$9)+(U14*'Points System'!$B$14)+(F14*'Points System'!$B$15)</f>
        <v>359.14</v>
      </c>
      <c r="D14">
        <f t="shared" si="0"/>
        <v>1.9810923803102194</v>
      </c>
      <c r="E14">
        <f t="shared" si="1"/>
        <v>0.72347264663362676</v>
      </c>
      <c r="F14">
        <v>544.20000000000005</v>
      </c>
      <c r="G14">
        <v>605.42999999999995</v>
      </c>
      <c r="H14">
        <v>143.72</v>
      </c>
      <c r="I14">
        <v>86.21</v>
      </c>
      <c r="J14">
        <v>28.88</v>
      </c>
      <c r="K14">
        <v>2.8</v>
      </c>
      <c r="L14">
        <v>26.86</v>
      </c>
      <c r="M14">
        <v>87.07</v>
      </c>
      <c r="N14">
        <v>84</v>
      </c>
      <c r="O14">
        <v>12.63</v>
      </c>
      <c r="P14">
        <v>4.21</v>
      </c>
      <c r="Q14">
        <v>4.93</v>
      </c>
      <c r="R14">
        <v>5.27</v>
      </c>
      <c r="S14">
        <v>63.81</v>
      </c>
      <c r="T14">
        <v>148.9</v>
      </c>
      <c r="U14">
        <v>277.60000000000002</v>
      </c>
      <c r="V14">
        <v>0.26500000000000001</v>
      </c>
      <c r="W14">
        <v>146.16999999999999</v>
      </c>
      <c r="X14">
        <f t="shared" si="2"/>
        <v>0.59319822275077216</v>
      </c>
    </row>
    <row r="15" spans="1:24">
      <c r="A15" t="s">
        <v>57</v>
      </c>
      <c r="B15" t="s">
        <v>267</v>
      </c>
      <c r="C15">
        <f>(H15*'Points System'!$B$17)+(I15*'Points System'!$B$4)+(J15*'Points System'!$B$5)+(K15*'Points System'!$B$6)+(L15*'Points System'!$B$7)+(M15*'Points System'!$B$3)+(N15*'Points System'!$B$2)+(O15*'Points System'!$B$11)+(P15*'Points System'!$B$12)+(Q15*'Points System'!$B$10)+(R15*'Points System'!$B$13)+(S15*'Points System'!$B$8)+(T15*'Points System'!$B$9)+(U15*'Points System'!$B$14)+(F15*'Points System'!$B$15)</f>
        <v>358.53000000000003</v>
      </c>
      <c r="D15">
        <f t="shared" si="0"/>
        <v>1.968455484440836</v>
      </c>
      <c r="E15">
        <f t="shared" si="1"/>
        <v>0.71083575076424321</v>
      </c>
      <c r="F15">
        <v>573.1</v>
      </c>
      <c r="G15">
        <v>604.86</v>
      </c>
      <c r="H15">
        <v>152.44999999999999</v>
      </c>
      <c r="I15">
        <v>89.07</v>
      </c>
      <c r="J15">
        <v>31.64</v>
      </c>
      <c r="K15">
        <v>4.67</v>
      </c>
      <c r="L15">
        <v>27.27</v>
      </c>
      <c r="M15">
        <v>90.96</v>
      </c>
      <c r="N15">
        <v>82.32</v>
      </c>
      <c r="O15">
        <v>6.66</v>
      </c>
      <c r="P15">
        <v>4.01</v>
      </c>
      <c r="Q15">
        <v>4.75</v>
      </c>
      <c r="R15">
        <v>4.2</v>
      </c>
      <c r="S15">
        <v>33.86</v>
      </c>
      <c r="T15">
        <v>131.44999999999999</v>
      </c>
      <c r="U15">
        <v>274.5</v>
      </c>
      <c r="V15">
        <v>0.26600000000000001</v>
      </c>
      <c r="W15">
        <v>146.66999999999999</v>
      </c>
      <c r="X15">
        <f t="shared" si="2"/>
        <v>0.59274873524451943</v>
      </c>
    </row>
    <row r="16" spans="1:24">
      <c r="A16" t="s">
        <v>63</v>
      </c>
      <c r="B16" t="s">
        <v>267</v>
      </c>
      <c r="C16">
        <f>(H16*'Points System'!$B$17)+(I16*'Points System'!$B$4)+(J16*'Points System'!$B$5)+(K16*'Points System'!$B$6)+(L16*'Points System'!$B$7)+(M16*'Points System'!$B$3)+(N16*'Points System'!$B$2)+(O16*'Points System'!$B$11)+(P16*'Points System'!$B$12)+(Q16*'Points System'!$B$10)+(R16*'Points System'!$B$13)+(S16*'Points System'!$B$8)+(T16*'Points System'!$B$9)+(U16*'Points System'!$B$14)+(F16*'Points System'!$B$15)</f>
        <v>351.42000000000007</v>
      </c>
      <c r="D16">
        <f t="shared" si="0"/>
        <v>1.8211631407829296</v>
      </c>
      <c r="E16">
        <f t="shared" si="1"/>
        <v>0.56354340710633688</v>
      </c>
      <c r="F16">
        <v>545.4</v>
      </c>
      <c r="G16">
        <v>591.57000000000005</v>
      </c>
      <c r="H16">
        <v>147.46</v>
      </c>
      <c r="I16">
        <v>89.6</v>
      </c>
      <c r="J16">
        <v>24.27</v>
      </c>
      <c r="K16">
        <v>1.34</v>
      </c>
      <c r="L16">
        <v>31.21</v>
      </c>
      <c r="M16">
        <v>91.21</v>
      </c>
      <c r="N16">
        <v>78.19</v>
      </c>
      <c r="O16">
        <v>3.61</v>
      </c>
      <c r="P16">
        <v>2.46</v>
      </c>
      <c r="Q16">
        <v>5</v>
      </c>
      <c r="R16">
        <v>3.5</v>
      </c>
      <c r="S16">
        <v>52.16</v>
      </c>
      <c r="T16">
        <v>143.29</v>
      </c>
      <c r="U16">
        <v>277.39999999999998</v>
      </c>
      <c r="V16">
        <v>0.26800000000000002</v>
      </c>
      <c r="W16">
        <v>141.16999999999999</v>
      </c>
      <c r="X16">
        <f t="shared" si="2"/>
        <v>0.59404635123484972</v>
      </c>
    </row>
    <row r="17" spans="1:24">
      <c r="A17" t="s">
        <v>65</v>
      </c>
      <c r="B17" t="s">
        <v>267</v>
      </c>
      <c r="C17">
        <f>(H17*'Points System'!$B$17)+(I17*'Points System'!$B$4)+(J17*'Points System'!$B$5)+(K17*'Points System'!$B$6)+(L17*'Points System'!$B$7)+(M17*'Points System'!$B$3)+(N17*'Points System'!$B$2)+(O17*'Points System'!$B$11)+(P17*'Points System'!$B$12)+(Q17*'Points System'!$B$10)+(R17*'Points System'!$B$13)+(S17*'Points System'!$B$8)+(T17*'Points System'!$B$9)+(U17*'Points System'!$B$14)+(F17*'Points System'!$B$15)</f>
        <v>347.28000000000003</v>
      </c>
      <c r="D17">
        <f t="shared" si="0"/>
        <v>1.7353979786530078</v>
      </c>
      <c r="E17">
        <f t="shared" si="1"/>
        <v>0.4777782449764153</v>
      </c>
      <c r="F17">
        <v>555.6</v>
      </c>
      <c r="G17">
        <v>605.29</v>
      </c>
      <c r="H17">
        <v>154.16999999999999</v>
      </c>
      <c r="I17">
        <v>91.38</v>
      </c>
      <c r="J17">
        <v>30.84</v>
      </c>
      <c r="K17">
        <v>2.34</v>
      </c>
      <c r="L17">
        <v>30.35</v>
      </c>
      <c r="M17">
        <v>93.47</v>
      </c>
      <c r="N17">
        <v>78.86</v>
      </c>
      <c r="O17">
        <v>4.32</v>
      </c>
      <c r="P17">
        <v>2.08</v>
      </c>
      <c r="Q17">
        <v>4.88</v>
      </c>
      <c r="R17">
        <v>4.2300000000000004</v>
      </c>
      <c r="S17">
        <v>44.28</v>
      </c>
      <c r="T17">
        <v>157.93</v>
      </c>
      <c r="U17">
        <v>279.39999999999998</v>
      </c>
      <c r="V17">
        <v>0.27800000000000002</v>
      </c>
      <c r="W17">
        <v>148</v>
      </c>
      <c r="X17">
        <f t="shared" si="2"/>
        <v>0.57374151233293136</v>
      </c>
    </row>
    <row r="18" spans="1:24">
      <c r="A18" t="s">
        <v>69</v>
      </c>
      <c r="B18" t="s">
        <v>267</v>
      </c>
      <c r="C18">
        <f>(H18*'Points System'!$B$17)+(I18*'Points System'!$B$4)+(J18*'Points System'!$B$5)+(K18*'Points System'!$B$6)+(L18*'Points System'!$B$7)+(M18*'Points System'!$B$3)+(N18*'Points System'!$B$2)+(O18*'Points System'!$B$11)+(P18*'Points System'!$B$12)+(Q18*'Points System'!$B$10)+(R18*'Points System'!$B$13)+(S18*'Points System'!$B$8)+(T18*'Points System'!$B$9)+(U18*'Points System'!$B$14)+(F18*'Points System'!$B$15)</f>
        <v>335.35999999999996</v>
      </c>
      <c r="D18">
        <f t="shared" si="0"/>
        <v>1.4884606036315924</v>
      </c>
      <c r="E18">
        <f t="shared" si="1"/>
        <v>0.23084086995499969</v>
      </c>
      <c r="F18">
        <v>562.29999999999995</v>
      </c>
      <c r="G18">
        <v>598.57000000000005</v>
      </c>
      <c r="H18">
        <v>157.11000000000001</v>
      </c>
      <c r="I18">
        <v>112.09</v>
      </c>
      <c r="J18">
        <v>30.97</v>
      </c>
      <c r="K18">
        <v>2.41</v>
      </c>
      <c r="L18">
        <v>12.65</v>
      </c>
      <c r="M18">
        <v>67.06</v>
      </c>
      <c r="N18">
        <v>70.25</v>
      </c>
      <c r="O18">
        <v>4.16</v>
      </c>
      <c r="P18">
        <v>1.68</v>
      </c>
      <c r="Q18">
        <v>2.5299999999999998</v>
      </c>
      <c r="R18">
        <v>5.53</v>
      </c>
      <c r="S18">
        <v>39.57</v>
      </c>
      <c r="T18">
        <v>78.39</v>
      </c>
      <c r="U18">
        <v>246.5</v>
      </c>
      <c r="V18">
        <v>0.28100000000000003</v>
      </c>
      <c r="W18">
        <v>140.66999999999999</v>
      </c>
      <c r="X18">
        <f t="shared" si="2"/>
        <v>0.56026864025928447</v>
      </c>
    </row>
    <row r="19" spans="1:24">
      <c r="A19" t="s">
        <v>80</v>
      </c>
      <c r="B19" t="s">
        <v>267</v>
      </c>
      <c r="C19">
        <f>(H19*'Points System'!$B$17)+(I19*'Points System'!$B$4)+(J19*'Points System'!$B$5)+(K19*'Points System'!$B$6)+(L19*'Points System'!$B$7)+(M19*'Points System'!$B$3)+(N19*'Points System'!$B$2)+(O19*'Points System'!$B$11)+(P19*'Points System'!$B$12)+(Q19*'Points System'!$B$10)+(R19*'Points System'!$B$13)+(S19*'Points System'!$B$8)+(T19*'Points System'!$B$9)+(U19*'Points System'!$B$14)+(F19*'Points System'!$B$15)</f>
        <v>335.22</v>
      </c>
      <c r="D19">
        <f t="shared" si="0"/>
        <v>1.4855603324484563</v>
      </c>
      <c r="E19">
        <f t="shared" si="1"/>
        <v>0.22794059877186376</v>
      </c>
      <c r="F19">
        <v>561</v>
      </c>
      <c r="G19">
        <v>610</v>
      </c>
      <c r="H19">
        <v>158.07</v>
      </c>
      <c r="I19">
        <v>106.58</v>
      </c>
      <c r="J19">
        <v>30.36</v>
      </c>
      <c r="K19">
        <v>5</v>
      </c>
      <c r="L19">
        <v>16.78</v>
      </c>
      <c r="M19">
        <v>69.13</v>
      </c>
      <c r="N19">
        <v>80.45</v>
      </c>
      <c r="O19">
        <v>29.58</v>
      </c>
      <c r="P19">
        <v>10.89</v>
      </c>
      <c r="Q19">
        <v>17.420000000000002</v>
      </c>
      <c r="R19">
        <v>3.17</v>
      </c>
      <c r="S19">
        <v>30.9</v>
      </c>
      <c r="T19">
        <v>130.79</v>
      </c>
      <c r="U19">
        <v>263.8</v>
      </c>
      <c r="V19">
        <v>0.28299999999999997</v>
      </c>
      <c r="W19">
        <v>145.5</v>
      </c>
      <c r="X19">
        <f t="shared" si="2"/>
        <v>0.54954098360655745</v>
      </c>
    </row>
    <row r="20" spans="1:24">
      <c r="A20" t="s">
        <v>67</v>
      </c>
      <c r="B20" t="s">
        <v>267</v>
      </c>
      <c r="C20">
        <f>(H20*'Points System'!$B$17)+(I20*'Points System'!$B$4)+(J20*'Points System'!$B$5)+(K20*'Points System'!$B$6)+(L20*'Points System'!$B$7)+(M20*'Points System'!$B$3)+(N20*'Points System'!$B$2)+(O20*'Points System'!$B$11)+(P20*'Points System'!$B$12)+(Q20*'Points System'!$B$10)+(R20*'Points System'!$B$13)+(S20*'Points System'!$B$8)+(T20*'Points System'!$B$9)+(U20*'Points System'!$B$14)+(F20*'Points System'!$B$15)</f>
        <v>334.73</v>
      </c>
      <c r="D20">
        <f t="shared" si="0"/>
        <v>1.4754093833074753</v>
      </c>
      <c r="E20">
        <f t="shared" si="1"/>
        <v>0.2177896496308826</v>
      </c>
      <c r="F20">
        <v>502.8</v>
      </c>
      <c r="G20">
        <v>543.57000000000005</v>
      </c>
      <c r="H20">
        <v>132.5</v>
      </c>
      <c r="I20">
        <v>85.59</v>
      </c>
      <c r="J20">
        <v>24.63</v>
      </c>
      <c r="K20">
        <v>4.3600000000000003</v>
      </c>
      <c r="L20">
        <v>18.690000000000001</v>
      </c>
      <c r="M20">
        <v>72.98</v>
      </c>
      <c r="N20">
        <v>67.069999999999993</v>
      </c>
      <c r="O20">
        <v>7.45</v>
      </c>
      <c r="P20">
        <v>2.57</v>
      </c>
      <c r="Q20">
        <v>1.58</v>
      </c>
      <c r="R20">
        <v>3.87</v>
      </c>
      <c r="S20">
        <v>46.11</v>
      </c>
      <c r="T20">
        <v>80.58</v>
      </c>
      <c r="U20">
        <v>246.1</v>
      </c>
      <c r="V20">
        <v>0.26300000000000001</v>
      </c>
      <c r="W20">
        <v>139.16999999999999</v>
      </c>
      <c r="X20">
        <f t="shared" si="2"/>
        <v>0.61579925308607908</v>
      </c>
    </row>
    <row r="21" spans="1:24">
      <c r="A21" t="s">
        <v>73</v>
      </c>
      <c r="B21" t="s">
        <v>267</v>
      </c>
      <c r="C21">
        <f>(H21*'Points System'!$B$17)+(I21*'Points System'!$B$4)+(J21*'Points System'!$B$5)+(K21*'Points System'!$B$6)+(L21*'Points System'!$B$7)+(M21*'Points System'!$B$3)+(N21*'Points System'!$B$2)+(O21*'Points System'!$B$11)+(P21*'Points System'!$B$12)+(Q21*'Points System'!$B$10)+(R21*'Points System'!$B$13)+(S21*'Points System'!$B$8)+(T21*'Points System'!$B$9)+(U21*'Points System'!$B$14)+(F21*'Points System'!$B$15)</f>
        <v>328.93</v>
      </c>
      <c r="D21">
        <f t="shared" si="0"/>
        <v>1.3552552914346392</v>
      </c>
      <c r="E21">
        <f t="shared" si="1"/>
        <v>9.7635557758046651E-2</v>
      </c>
      <c r="F21">
        <v>487.3</v>
      </c>
      <c r="G21">
        <v>523.29</v>
      </c>
      <c r="H21">
        <v>131.24</v>
      </c>
      <c r="I21">
        <v>75.510000000000005</v>
      </c>
      <c r="J21">
        <v>24.38</v>
      </c>
      <c r="K21">
        <v>2.97</v>
      </c>
      <c r="L21">
        <v>29.02</v>
      </c>
      <c r="M21">
        <v>82.39</v>
      </c>
      <c r="N21">
        <v>73.849999999999994</v>
      </c>
      <c r="O21">
        <v>5.21</v>
      </c>
      <c r="P21">
        <v>1.57</v>
      </c>
      <c r="Q21">
        <v>2.48</v>
      </c>
      <c r="R21">
        <v>3.7</v>
      </c>
      <c r="S21">
        <v>41.83</v>
      </c>
      <c r="T21">
        <v>124.52</v>
      </c>
      <c r="U21">
        <v>261.39999999999998</v>
      </c>
      <c r="V21">
        <v>0.27100000000000002</v>
      </c>
      <c r="W21">
        <v>128.66999999999999</v>
      </c>
      <c r="X21">
        <f t="shared" si="2"/>
        <v>0.62858071050469155</v>
      </c>
    </row>
    <row r="22" spans="1:24">
      <c r="A22" t="s">
        <v>79</v>
      </c>
      <c r="B22" t="s">
        <v>267</v>
      </c>
      <c r="C22">
        <f>(H22*'Points System'!$B$17)+(I22*'Points System'!$B$4)+(J22*'Points System'!$B$5)+(K22*'Points System'!$B$6)+(L22*'Points System'!$B$7)+(M22*'Points System'!$B$3)+(N22*'Points System'!$B$2)+(O22*'Points System'!$B$11)+(P22*'Points System'!$B$12)+(Q22*'Points System'!$B$10)+(R22*'Points System'!$B$13)+(S22*'Points System'!$B$8)+(T22*'Points System'!$B$9)+(U22*'Points System'!$B$14)+(F22*'Points System'!$B$15)</f>
        <v>325.13</v>
      </c>
      <c r="D22">
        <f t="shared" si="0"/>
        <v>1.276533645035195</v>
      </c>
      <c r="E22">
        <f t="shared" si="1"/>
        <v>1.8913911358602327E-2</v>
      </c>
      <c r="F22">
        <v>531.29999999999995</v>
      </c>
      <c r="G22">
        <v>566</v>
      </c>
      <c r="H22">
        <v>152.65</v>
      </c>
      <c r="I22">
        <v>107.6</v>
      </c>
      <c r="J22">
        <v>30.82</v>
      </c>
      <c r="K22">
        <v>4.43</v>
      </c>
      <c r="L22">
        <v>11.75</v>
      </c>
      <c r="M22">
        <v>65.760000000000005</v>
      </c>
      <c r="N22">
        <v>77</v>
      </c>
      <c r="O22">
        <v>23.89</v>
      </c>
      <c r="P22">
        <v>6.41</v>
      </c>
      <c r="Q22">
        <v>7.12</v>
      </c>
      <c r="R22">
        <v>4.2</v>
      </c>
      <c r="S22">
        <v>35.81</v>
      </c>
      <c r="T22">
        <v>107.57</v>
      </c>
      <c r="U22">
        <v>232.8</v>
      </c>
      <c r="V22">
        <v>0.28699999999999998</v>
      </c>
      <c r="W22">
        <v>138.33000000000001</v>
      </c>
      <c r="X22">
        <f t="shared" si="2"/>
        <v>0.57443462897526498</v>
      </c>
    </row>
    <row r="23" spans="1:24">
      <c r="A23" t="s">
        <v>61</v>
      </c>
      <c r="B23" t="s">
        <v>267</v>
      </c>
      <c r="C23">
        <f>(H23*'Points System'!$B$17)+(I23*'Points System'!$B$4)+(J23*'Points System'!$B$5)+(K23*'Points System'!$B$6)+(L23*'Points System'!$B$7)+(M23*'Points System'!$B$3)+(N23*'Points System'!$B$2)+(O23*'Points System'!$B$11)+(P23*'Points System'!$B$12)+(Q23*'Points System'!$B$10)+(R23*'Points System'!$B$13)+(S23*'Points System'!$B$8)+(T23*'Points System'!$B$9)+(U23*'Points System'!$B$14)+(F23*'Points System'!$B$15)</f>
        <v>323.72999999999996</v>
      </c>
      <c r="D23">
        <f t="shared" si="0"/>
        <v>1.24753093320382</v>
      </c>
      <c r="E23">
        <f t="shared" si="1"/>
        <v>-1.0088800472772519E-2</v>
      </c>
      <c r="F23">
        <v>558.38</v>
      </c>
      <c r="G23">
        <v>621.79999999999995</v>
      </c>
      <c r="H23">
        <v>156.29</v>
      </c>
      <c r="I23">
        <v>111.9</v>
      </c>
      <c r="J23">
        <v>26.98</v>
      </c>
      <c r="K23">
        <v>8.01</v>
      </c>
      <c r="L23">
        <v>9.75</v>
      </c>
      <c r="M23">
        <v>50.3</v>
      </c>
      <c r="N23">
        <v>85.96</v>
      </c>
      <c r="O23">
        <v>15.6</v>
      </c>
      <c r="P23">
        <v>7.73</v>
      </c>
      <c r="Q23">
        <v>9.1300000000000008</v>
      </c>
      <c r="R23">
        <v>2.77</v>
      </c>
      <c r="S23">
        <v>52.46</v>
      </c>
      <c r="T23">
        <v>110.88</v>
      </c>
      <c r="U23">
        <v>236.4</v>
      </c>
      <c r="V23">
        <v>0.27800000000000002</v>
      </c>
      <c r="W23">
        <v>138.75</v>
      </c>
      <c r="X23">
        <f t="shared" si="2"/>
        <v>0.52063364425860403</v>
      </c>
    </row>
    <row r="24" spans="1:24">
      <c r="A24" t="s">
        <v>91</v>
      </c>
      <c r="B24" t="s">
        <v>267</v>
      </c>
      <c r="C24">
        <f>(H24*'Points System'!$B$17)+(I24*'Points System'!$B$4)+(J24*'Points System'!$B$5)+(K24*'Points System'!$B$6)+(L24*'Points System'!$B$7)+(M24*'Points System'!$B$3)+(N24*'Points System'!$B$2)+(O24*'Points System'!$B$11)+(P24*'Points System'!$B$12)+(Q24*'Points System'!$B$10)+(R24*'Points System'!$B$13)+(S24*'Points System'!$B$8)+(T24*'Points System'!$B$9)+(U24*'Points System'!$B$14)+(F24*'Points System'!$B$15)</f>
        <v>320.51</v>
      </c>
      <c r="D24">
        <f t="shared" si="0"/>
        <v>1.1808246959916602</v>
      </c>
      <c r="E24">
        <f t="shared" si="1"/>
        <v>-7.6795037684932427E-2</v>
      </c>
      <c r="F24">
        <v>509.7</v>
      </c>
      <c r="G24">
        <v>580.14</v>
      </c>
      <c r="H24">
        <v>134.99</v>
      </c>
      <c r="I24">
        <v>88.06</v>
      </c>
      <c r="J24">
        <v>26.95</v>
      </c>
      <c r="K24">
        <v>1.92</v>
      </c>
      <c r="L24">
        <v>18.260000000000002</v>
      </c>
      <c r="M24">
        <v>64.75</v>
      </c>
      <c r="N24">
        <v>81.73</v>
      </c>
      <c r="O24">
        <v>5.89</v>
      </c>
      <c r="P24">
        <v>3.6</v>
      </c>
      <c r="Q24">
        <v>13.38</v>
      </c>
      <c r="R24">
        <v>3.73</v>
      </c>
      <c r="S24">
        <v>71.08</v>
      </c>
      <c r="T24">
        <v>133.47999999999999</v>
      </c>
      <c r="U24">
        <v>221.9</v>
      </c>
      <c r="V24">
        <v>0.26500000000000001</v>
      </c>
      <c r="W24">
        <v>134.66999999999999</v>
      </c>
      <c r="X24">
        <f t="shared" si="2"/>
        <v>0.55247009342572484</v>
      </c>
    </row>
    <row r="25" spans="1:24">
      <c r="A25" t="s">
        <v>84</v>
      </c>
      <c r="B25" t="s">
        <v>267</v>
      </c>
      <c r="C25">
        <f>(H25*'Points System'!$B$17)+(I25*'Points System'!$B$4)+(J25*'Points System'!$B$5)+(K25*'Points System'!$B$6)+(L25*'Points System'!$B$7)+(M25*'Points System'!$B$3)+(N25*'Points System'!$B$2)+(O25*'Points System'!$B$11)+(P25*'Points System'!$B$12)+(Q25*'Points System'!$B$10)+(R25*'Points System'!$B$13)+(S25*'Points System'!$B$8)+(T25*'Points System'!$B$9)+(U25*'Points System'!$B$14)+(F25*'Points System'!$B$15)</f>
        <v>319.39999999999998</v>
      </c>
      <c r="D25">
        <f t="shared" si="0"/>
        <v>1.1578296887539277</v>
      </c>
      <c r="E25">
        <f t="shared" si="1"/>
        <v>-9.9790044922665064E-2</v>
      </c>
      <c r="F25">
        <v>569.9</v>
      </c>
      <c r="G25">
        <v>618.42999999999995</v>
      </c>
      <c r="H25">
        <v>158.65</v>
      </c>
      <c r="I25">
        <v>121.63</v>
      </c>
      <c r="J25">
        <v>28.57</v>
      </c>
      <c r="K25">
        <v>1.1000000000000001</v>
      </c>
      <c r="L25">
        <v>7.92</v>
      </c>
      <c r="M25">
        <v>51.12</v>
      </c>
      <c r="N25">
        <v>72.180000000000007</v>
      </c>
      <c r="O25">
        <v>2.76</v>
      </c>
      <c r="P25">
        <v>1.73</v>
      </c>
      <c r="Q25">
        <v>3.3</v>
      </c>
      <c r="R25">
        <v>3.47</v>
      </c>
      <c r="S25">
        <v>57.92</v>
      </c>
      <c r="T25">
        <v>79.900000000000006</v>
      </c>
      <c r="U25">
        <v>200.8</v>
      </c>
      <c r="V25">
        <v>0.27700000000000002</v>
      </c>
      <c r="W25">
        <v>144.66999999999999</v>
      </c>
      <c r="X25">
        <f t="shared" si="2"/>
        <v>0.51646912342544837</v>
      </c>
    </row>
    <row r="26" spans="1:24">
      <c r="A26" t="s">
        <v>89</v>
      </c>
      <c r="B26" t="s">
        <v>267</v>
      </c>
      <c r="C26">
        <f>(H26*'Points System'!$B$17)+(I26*'Points System'!$B$4)+(J26*'Points System'!$B$5)+(K26*'Points System'!$B$6)+(L26*'Points System'!$B$7)+(M26*'Points System'!$B$3)+(N26*'Points System'!$B$2)+(O26*'Points System'!$B$11)+(P26*'Points System'!$B$12)+(Q26*'Points System'!$B$10)+(R26*'Points System'!$B$13)+(S26*'Points System'!$B$8)+(T26*'Points System'!$B$9)+(U26*'Points System'!$B$14)+(F26*'Points System'!$B$15)</f>
        <v>316.41999999999996</v>
      </c>
      <c r="D26">
        <f t="shared" si="0"/>
        <v>1.0960953449985738</v>
      </c>
      <c r="E26">
        <f t="shared" si="1"/>
        <v>-0.16152438867801897</v>
      </c>
      <c r="F26">
        <v>489.6</v>
      </c>
      <c r="G26">
        <v>533.71</v>
      </c>
      <c r="H26">
        <v>137.24</v>
      </c>
      <c r="I26">
        <v>85.02</v>
      </c>
      <c r="J26">
        <v>26.56</v>
      </c>
      <c r="K26">
        <v>5.24</v>
      </c>
      <c r="L26">
        <v>19.02</v>
      </c>
      <c r="M26">
        <v>67.959999999999994</v>
      </c>
      <c r="N26">
        <v>72.930000000000007</v>
      </c>
      <c r="O26">
        <v>8.75</v>
      </c>
      <c r="P26">
        <v>5.8</v>
      </c>
      <c r="Q26">
        <v>8.1300000000000008</v>
      </c>
      <c r="R26">
        <v>2.67</v>
      </c>
      <c r="S26">
        <v>50.4</v>
      </c>
      <c r="T26">
        <v>115.89</v>
      </c>
      <c r="U26">
        <v>239.3</v>
      </c>
      <c r="V26">
        <v>0.28100000000000003</v>
      </c>
      <c r="W26">
        <v>122.67</v>
      </c>
      <c r="X26">
        <f t="shared" si="2"/>
        <v>0.59286878641959107</v>
      </c>
    </row>
    <row r="27" spans="1:24">
      <c r="A27" t="s">
        <v>86</v>
      </c>
      <c r="B27" t="s">
        <v>267</v>
      </c>
      <c r="C27">
        <f>(H27*'Points System'!$B$17)+(I27*'Points System'!$B$4)+(J27*'Points System'!$B$5)+(K27*'Points System'!$B$6)+(L27*'Points System'!$B$7)+(M27*'Points System'!$B$3)+(N27*'Points System'!$B$2)+(O27*'Points System'!$B$11)+(P27*'Points System'!$B$12)+(Q27*'Points System'!$B$10)+(R27*'Points System'!$B$13)+(S27*'Points System'!$B$8)+(T27*'Points System'!$B$9)+(U27*'Points System'!$B$14)+(F27*'Points System'!$B$15)</f>
        <v>315.12</v>
      </c>
      <c r="D27">
        <f t="shared" si="0"/>
        <v>1.06916425544087</v>
      </c>
      <c r="E27">
        <f t="shared" si="1"/>
        <v>-0.18845547823572259</v>
      </c>
      <c r="F27">
        <v>567.1</v>
      </c>
      <c r="G27">
        <v>591.29</v>
      </c>
      <c r="H27">
        <v>171.48</v>
      </c>
      <c r="I27">
        <v>145.78</v>
      </c>
      <c r="J27">
        <v>19.12</v>
      </c>
      <c r="K27">
        <v>5.53</v>
      </c>
      <c r="L27">
        <v>2.4300000000000002</v>
      </c>
      <c r="M27">
        <v>39.56</v>
      </c>
      <c r="N27">
        <v>73.98</v>
      </c>
      <c r="O27">
        <v>32.24</v>
      </c>
      <c r="P27">
        <v>7.82</v>
      </c>
      <c r="Q27">
        <v>2.65</v>
      </c>
      <c r="R27">
        <v>2.6</v>
      </c>
      <c r="S27">
        <v>26.17</v>
      </c>
      <c r="T27">
        <v>61.99</v>
      </c>
      <c r="U27">
        <v>203.5</v>
      </c>
      <c r="V27">
        <v>0.30299999999999999</v>
      </c>
      <c r="W27">
        <v>142.33000000000001</v>
      </c>
      <c r="X27">
        <f t="shared" si="2"/>
        <v>0.53293646095824387</v>
      </c>
    </row>
    <row r="28" spans="1:24">
      <c r="A28" t="s">
        <v>87</v>
      </c>
      <c r="B28" t="s">
        <v>267</v>
      </c>
      <c r="C28">
        <f>(H28*'Points System'!$B$17)+(I28*'Points System'!$B$4)+(J28*'Points System'!$B$5)+(K28*'Points System'!$B$6)+(L28*'Points System'!$B$7)+(M28*'Points System'!$B$3)+(N28*'Points System'!$B$2)+(O28*'Points System'!$B$11)+(P28*'Points System'!$B$12)+(Q28*'Points System'!$B$10)+(R28*'Points System'!$B$13)+(S28*'Points System'!$B$8)+(T28*'Points System'!$B$9)+(U28*'Points System'!$B$14)+(F28*'Points System'!$B$15)</f>
        <v>313.47000000000003</v>
      </c>
      <c r="D28">
        <f t="shared" si="0"/>
        <v>1.0349824879253224</v>
      </c>
      <c r="E28">
        <f t="shared" si="1"/>
        <v>-0.2226372457512702</v>
      </c>
      <c r="F28">
        <v>546.70000000000005</v>
      </c>
      <c r="G28">
        <v>604.42999999999995</v>
      </c>
      <c r="H28">
        <v>141.27000000000001</v>
      </c>
      <c r="I28">
        <v>95.36</v>
      </c>
      <c r="J28">
        <v>29.45</v>
      </c>
      <c r="K28">
        <v>4.37</v>
      </c>
      <c r="L28">
        <v>12.03</v>
      </c>
      <c r="M28">
        <v>57.45</v>
      </c>
      <c r="N28">
        <v>79.650000000000006</v>
      </c>
      <c r="O28">
        <v>25.68</v>
      </c>
      <c r="P28">
        <v>9.56</v>
      </c>
      <c r="Q28">
        <v>2.4300000000000002</v>
      </c>
      <c r="R28">
        <v>2.73</v>
      </c>
      <c r="S28">
        <v>53.06</v>
      </c>
      <c r="T28">
        <v>110.73</v>
      </c>
      <c r="U28">
        <v>231.5</v>
      </c>
      <c r="V28">
        <v>0.25900000000000001</v>
      </c>
      <c r="W28">
        <v>145.83000000000001</v>
      </c>
      <c r="X28">
        <f t="shared" si="2"/>
        <v>0.51862084939529818</v>
      </c>
    </row>
    <row r="29" spans="1:24">
      <c r="A29" t="s">
        <v>88</v>
      </c>
      <c r="B29" t="s">
        <v>267</v>
      </c>
      <c r="C29">
        <f>(H29*'Points System'!$B$17)+(I29*'Points System'!$B$4)+(J29*'Points System'!$B$5)+(K29*'Points System'!$B$6)+(L29*'Points System'!$B$7)+(M29*'Points System'!$B$3)+(N29*'Points System'!$B$2)+(O29*'Points System'!$B$11)+(P29*'Points System'!$B$12)+(Q29*'Points System'!$B$10)+(R29*'Points System'!$B$13)+(S29*'Points System'!$B$8)+(T29*'Points System'!$B$9)+(U29*'Points System'!$B$14)+(F29*'Points System'!$B$15)</f>
        <v>311.96000000000004</v>
      </c>
      <c r="D29">
        <f t="shared" si="0"/>
        <v>1.003700991592912</v>
      </c>
      <c r="E29">
        <f t="shared" si="1"/>
        <v>-0.2539187420836807</v>
      </c>
      <c r="F29">
        <v>502.4</v>
      </c>
      <c r="G29">
        <v>550.57000000000005</v>
      </c>
      <c r="H29">
        <v>145.86000000000001</v>
      </c>
      <c r="I29">
        <v>96.37</v>
      </c>
      <c r="J29">
        <v>25.26</v>
      </c>
      <c r="K29">
        <v>8.58</v>
      </c>
      <c r="L29">
        <v>15.58</v>
      </c>
      <c r="M29">
        <v>72.040000000000006</v>
      </c>
      <c r="N29">
        <v>64.31</v>
      </c>
      <c r="O29">
        <v>7.82</v>
      </c>
      <c r="P29">
        <v>3.77</v>
      </c>
      <c r="Q29">
        <v>3.5</v>
      </c>
      <c r="R29">
        <v>4.07</v>
      </c>
      <c r="S29">
        <v>39.72</v>
      </c>
      <c r="T29">
        <v>106.61</v>
      </c>
      <c r="U29">
        <v>238.1</v>
      </c>
      <c r="V29">
        <v>0.28899999999999998</v>
      </c>
      <c r="W29">
        <v>136.5</v>
      </c>
      <c r="X29">
        <f t="shared" si="2"/>
        <v>0.56661278311568009</v>
      </c>
    </row>
    <row r="30" spans="1:24">
      <c r="A30" t="s">
        <v>90</v>
      </c>
      <c r="B30" t="s">
        <v>267</v>
      </c>
      <c r="C30">
        <f>(H30*'Points System'!$B$17)+(I30*'Points System'!$B$4)+(J30*'Points System'!$B$5)+(K30*'Points System'!$B$6)+(L30*'Points System'!$B$7)+(M30*'Points System'!$B$3)+(N30*'Points System'!$B$2)+(O30*'Points System'!$B$11)+(P30*'Points System'!$B$12)+(Q30*'Points System'!$B$10)+(R30*'Points System'!$B$13)+(S30*'Points System'!$B$8)+(T30*'Points System'!$B$9)+(U30*'Points System'!$B$14)+(F30*'Points System'!$B$15)</f>
        <v>310.66000000000003</v>
      </c>
      <c r="D30">
        <f t="shared" si="0"/>
        <v>0.97676990203520719</v>
      </c>
      <c r="E30">
        <f t="shared" si="1"/>
        <v>-0.28084983164138549</v>
      </c>
      <c r="F30">
        <v>556.70000000000005</v>
      </c>
      <c r="G30">
        <v>593.14</v>
      </c>
      <c r="H30">
        <v>145.22999999999999</v>
      </c>
      <c r="I30">
        <v>95.69</v>
      </c>
      <c r="J30">
        <v>25.12</v>
      </c>
      <c r="K30">
        <v>2.88</v>
      </c>
      <c r="L30">
        <v>21.51</v>
      </c>
      <c r="M30">
        <v>72.81</v>
      </c>
      <c r="N30">
        <v>80.209999999999994</v>
      </c>
      <c r="O30">
        <v>5.04</v>
      </c>
      <c r="P30">
        <v>2.67</v>
      </c>
      <c r="Q30">
        <v>3.48</v>
      </c>
      <c r="R30">
        <v>3.83</v>
      </c>
      <c r="S30">
        <v>44.98</v>
      </c>
      <c r="T30">
        <v>133.80000000000001</v>
      </c>
      <c r="U30">
        <v>256.5</v>
      </c>
      <c r="V30">
        <v>0.25900000000000001</v>
      </c>
      <c r="W30">
        <v>139.33000000000001</v>
      </c>
      <c r="X30">
        <f t="shared" si="2"/>
        <v>0.5237549313821358</v>
      </c>
    </row>
    <row r="31" spans="1:24">
      <c r="A31" t="s">
        <v>92</v>
      </c>
      <c r="B31" t="s">
        <v>267</v>
      </c>
      <c r="C31">
        <f>(H31*'Points System'!$B$17)+(I31*'Points System'!$B$4)+(J31*'Points System'!$B$5)+(K31*'Points System'!$B$6)+(L31*'Points System'!$B$7)+(M31*'Points System'!$B$3)+(N31*'Points System'!$B$2)+(O31*'Points System'!$B$11)+(P31*'Points System'!$B$12)+(Q31*'Points System'!$B$10)+(R31*'Points System'!$B$13)+(S31*'Points System'!$B$8)+(T31*'Points System'!$B$9)+(U31*'Points System'!$B$14)+(F31*'Points System'!$B$15)</f>
        <v>310.37</v>
      </c>
      <c r="D31">
        <f t="shared" si="0"/>
        <v>0.970762197441565</v>
      </c>
      <c r="E31">
        <f t="shared" si="1"/>
        <v>-0.28685753623502769</v>
      </c>
      <c r="F31">
        <v>543.1</v>
      </c>
      <c r="G31">
        <v>580.14</v>
      </c>
      <c r="H31">
        <v>145</v>
      </c>
      <c r="I31">
        <v>92.04</v>
      </c>
      <c r="J31">
        <v>30.08</v>
      </c>
      <c r="K31">
        <v>2.59</v>
      </c>
      <c r="L31">
        <v>21.29</v>
      </c>
      <c r="M31">
        <v>82.48</v>
      </c>
      <c r="N31">
        <v>72.040000000000006</v>
      </c>
      <c r="O31">
        <v>9.5399999999999991</v>
      </c>
      <c r="P31">
        <v>3.06</v>
      </c>
      <c r="Q31">
        <v>3.5</v>
      </c>
      <c r="R31">
        <v>5.23</v>
      </c>
      <c r="S31">
        <v>42.46</v>
      </c>
      <c r="T31">
        <v>141.72</v>
      </c>
      <c r="U31">
        <v>261.39999999999998</v>
      </c>
      <c r="V31">
        <v>0.26700000000000002</v>
      </c>
      <c r="W31">
        <v>142.5</v>
      </c>
      <c r="X31">
        <f t="shared" si="2"/>
        <v>0.53499155376288487</v>
      </c>
    </row>
    <row r="32" spans="1:24">
      <c r="A32" t="s">
        <v>93</v>
      </c>
      <c r="B32" t="s">
        <v>267</v>
      </c>
      <c r="C32">
        <f>(H32*'Points System'!$B$17)+(I32*'Points System'!$B$4)+(J32*'Points System'!$B$5)+(K32*'Points System'!$B$6)+(L32*'Points System'!$B$7)+(M32*'Points System'!$B$3)+(N32*'Points System'!$B$2)+(O32*'Points System'!$B$11)+(P32*'Points System'!$B$12)+(Q32*'Points System'!$B$10)+(R32*'Points System'!$B$13)+(S32*'Points System'!$B$8)+(T32*'Points System'!$B$9)+(U32*'Points System'!$B$14)+(F32*'Points System'!$B$15)</f>
        <v>309.03000000000014</v>
      </c>
      <c r="D32">
        <f t="shared" si="0"/>
        <v>0.9430024589743955</v>
      </c>
      <c r="E32">
        <f t="shared" si="1"/>
        <v>-0.31461727470219719</v>
      </c>
      <c r="F32">
        <v>527.1</v>
      </c>
      <c r="G32">
        <v>562</v>
      </c>
      <c r="H32">
        <v>140.83000000000001</v>
      </c>
      <c r="I32">
        <v>103.12</v>
      </c>
      <c r="J32">
        <v>22.96</v>
      </c>
      <c r="K32">
        <v>3.74</v>
      </c>
      <c r="L32">
        <v>11.92</v>
      </c>
      <c r="M32">
        <v>51.39</v>
      </c>
      <c r="N32">
        <v>75.31</v>
      </c>
      <c r="O32">
        <v>27.78</v>
      </c>
      <c r="P32">
        <v>6.53</v>
      </c>
      <c r="Q32">
        <v>5.17</v>
      </c>
      <c r="R32">
        <v>3.73</v>
      </c>
      <c r="S32">
        <v>42.05</v>
      </c>
      <c r="T32">
        <v>94.08</v>
      </c>
      <c r="U32">
        <v>230.3</v>
      </c>
      <c r="V32">
        <v>0.26700000000000002</v>
      </c>
      <c r="W32">
        <v>126.17</v>
      </c>
      <c r="X32">
        <f t="shared" si="2"/>
        <v>0.54987544483985795</v>
      </c>
    </row>
    <row r="33" spans="1:24">
      <c r="A33" t="s">
        <v>96</v>
      </c>
      <c r="B33" t="s">
        <v>267</v>
      </c>
      <c r="C33">
        <f>(H33*'Points System'!$B$17)+(I33*'Points System'!$B$4)+(J33*'Points System'!$B$5)+(K33*'Points System'!$B$6)+(L33*'Points System'!$B$7)+(M33*'Points System'!$B$3)+(N33*'Points System'!$B$2)+(O33*'Points System'!$B$11)+(P33*'Points System'!$B$12)+(Q33*'Points System'!$B$10)+(R33*'Points System'!$B$13)+(S33*'Points System'!$B$8)+(T33*'Points System'!$B$9)+(U33*'Points System'!$B$14)+(F33*'Points System'!$B$15)</f>
        <v>308.22000000000003</v>
      </c>
      <c r="D33">
        <f t="shared" si="0"/>
        <v>0.92622231855766946</v>
      </c>
      <c r="E33">
        <f t="shared" si="1"/>
        <v>-0.33139741511892323</v>
      </c>
      <c r="F33">
        <v>510.9</v>
      </c>
      <c r="G33">
        <v>573.86</v>
      </c>
      <c r="H33">
        <v>123.61</v>
      </c>
      <c r="I33">
        <v>75.290000000000006</v>
      </c>
      <c r="J33">
        <v>25.38</v>
      </c>
      <c r="K33">
        <v>2.0699999999999998</v>
      </c>
      <c r="L33">
        <v>21.3</v>
      </c>
      <c r="M33">
        <v>61.68</v>
      </c>
      <c r="N33">
        <v>78.89</v>
      </c>
      <c r="O33">
        <v>9.23</v>
      </c>
      <c r="P33">
        <v>3.96</v>
      </c>
      <c r="Q33">
        <v>5.08</v>
      </c>
      <c r="R33">
        <v>3.63</v>
      </c>
      <c r="S33">
        <v>73.61</v>
      </c>
      <c r="T33">
        <v>133.77000000000001</v>
      </c>
      <c r="U33">
        <v>216.6</v>
      </c>
      <c r="V33">
        <v>0.24</v>
      </c>
      <c r="W33">
        <v>136.16999999999999</v>
      </c>
      <c r="X33">
        <f t="shared" ref="X33:X63" si="3">C33/G33</f>
        <v>0.53709964102742835</v>
      </c>
    </row>
    <row r="34" spans="1:24">
      <c r="A34" t="s">
        <v>103</v>
      </c>
      <c r="B34" t="s">
        <v>267</v>
      </c>
      <c r="C34">
        <f>(H34*'Points System'!$B$17)+(I34*'Points System'!$B$4)+(J34*'Points System'!$B$5)+(K34*'Points System'!$B$6)+(L34*'Points System'!$B$7)+(M34*'Points System'!$B$3)+(N34*'Points System'!$B$2)+(O34*'Points System'!$B$11)+(P34*'Points System'!$B$12)+(Q34*'Points System'!$B$10)+(R34*'Points System'!$B$13)+(S34*'Points System'!$B$8)+(T34*'Points System'!$B$9)+(U34*'Points System'!$B$14)+(F34*'Points System'!$B$15)</f>
        <v>307.85000000000002</v>
      </c>
      <c r="D34">
        <f t="shared" ref="D34:D65" si="4">E34-$A$126</f>
        <v>0.91855731614509184</v>
      </c>
      <c r="E34">
        <f t="shared" ref="E34:E65" si="5">(C34-$A$124)/$A$122</f>
        <v>-0.33906241753150079</v>
      </c>
      <c r="F34">
        <v>441.7</v>
      </c>
      <c r="G34">
        <v>480</v>
      </c>
      <c r="H34">
        <v>120.64</v>
      </c>
      <c r="I34">
        <v>78.13</v>
      </c>
      <c r="J34">
        <v>25.68</v>
      </c>
      <c r="K34">
        <v>1.1599999999999999</v>
      </c>
      <c r="L34">
        <v>14.52</v>
      </c>
      <c r="M34">
        <v>69.010000000000005</v>
      </c>
      <c r="N34">
        <v>63.36</v>
      </c>
      <c r="O34">
        <v>3.35</v>
      </c>
      <c r="P34">
        <v>1.23</v>
      </c>
      <c r="Q34">
        <v>9.15</v>
      </c>
      <c r="R34">
        <v>2.7</v>
      </c>
      <c r="S34">
        <v>59.62</v>
      </c>
      <c r="T34">
        <v>86.46</v>
      </c>
      <c r="U34">
        <v>210.3</v>
      </c>
      <c r="V34">
        <v>0.27200000000000002</v>
      </c>
      <c r="W34">
        <v>111</v>
      </c>
      <c r="X34">
        <f t="shared" si="3"/>
        <v>0.64135416666666667</v>
      </c>
    </row>
    <row r="35" spans="1:24">
      <c r="A35" t="s">
        <v>94</v>
      </c>
      <c r="B35" t="s">
        <v>267</v>
      </c>
      <c r="C35">
        <f>(H35*'Points System'!$B$17)+(I35*'Points System'!$B$4)+(J35*'Points System'!$B$5)+(K35*'Points System'!$B$6)+(L35*'Points System'!$B$7)+(M35*'Points System'!$B$3)+(N35*'Points System'!$B$2)+(O35*'Points System'!$B$11)+(P35*'Points System'!$B$12)+(Q35*'Points System'!$B$10)+(R35*'Points System'!$B$13)+(S35*'Points System'!$B$8)+(T35*'Points System'!$B$9)+(U35*'Points System'!$B$14)+(F35*'Points System'!$B$15)</f>
        <v>306.34000000000003</v>
      </c>
      <c r="D35">
        <f t="shared" si="4"/>
        <v>0.88727581981268133</v>
      </c>
      <c r="E35">
        <f t="shared" si="5"/>
        <v>-0.37034391386391124</v>
      </c>
      <c r="F35">
        <v>535.29999999999995</v>
      </c>
      <c r="G35">
        <v>587.57000000000005</v>
      </c>
      <c r="H35">
        <v>153.30000000000001</v>
      </c>
      <c r="I35">
        <v>108.69</v>
      </c>
      <c r="J35">
        <v>30.39</v>
      </c>
      <c r="K35">
        <v>3.95</v>
      </c>
      <c r="L35">
        <v>10.34</v>
      </c>
      <c r="M35">
        <v>54.2</v>
      </c>
      <c r="N35">
        <v>78.02</v>
      </c>
      <c r="O35">
        <v>17.75</v>
      </c>
      <c r="P35">
        <v>5.93</v>
      </c>
      <c r="Q35">
        <v>2.87</v>
      </c>
      <c r="R35">
        <v>2.17</v>
      </c>
      <c r="S35">
        <v>58.85</v>
      </c>
      <c r="T35">
        <v>122.1</v>
      </c>
      <c r="U35">
        <v>238.1</v>
      </c>
      <c r="V35">
        <v>0.28699999999999998</v>
      </c>
      <c r="W35">
        <v>133.66999999999999</v>
      </c>
      <c r="X35">
        <f t="shared" si="3"/>
        <v>0.52136766683118607</v>
      </c>
    </row>
    <row r="36" spans="1:24">
      <c r="A36" t="s">
        <v>101</v>
      </c>
      <c r="B36" t="s">
        <v>267</v>
      </c>
      <c r="C36">
        <f>(H36*'Points System'!$B$17)+(I36*'Points System'!$B$4)+(J36*'Points System'!$B$5)+(K36*'Points System'!$B$6)+(L36*'Points System'!$B$7)+(M36*'Points System'!$B$3)+(N36*'Points System'!$B$2)+(O36*'Points System'!$B$11)+(P36*'Points System'!$B$12)+(Q36*'Points System'!$B$10)+(R36*'Points System'!$B$13)+(S36*'Points System'!$B$8)+(T36*'Points System'!$B$9)+(U36*'Points System'!$B$14)+(F36*'Points System'!$B$15)</f>
        <v>305.99999999999994</v>
      </c>
      <c r="D36">
        <f t="shared" si="4"/>
        <v>0.88023230408220288</v>
      </c>
      <c r="E36">
        <f t="shared" si="5"/>
        <v>-0.3773874295943897</v>
      </c>
      <c r="F36">
        <v>527.79999999999995</v>
      </c>
      <c r="G36">
        <v>577.42999999999995</v>
      </c>
      <c r="H36">
        <v>135.80000000000001</v>
      </c>
      <c r="I36">
        <v>92.67</v>
      </c>
      <c r="J36">
        <v>25.42</v>
      </c>
      <c r="K36">
        <v>5.1100000000000003</v>
      </c>
      <c r="L36">
        <v>14.06</v>
      </c>
      <c r="M36">
        <v>58.67</v>
      </c>
      <c r="N36">
        <v>81.27</v>
      </c>
      <c r="O36">
        <v>17.329999999999998</v>
      </c>
      <c r="P36">
        <v>5.37</v>
      </c>
      <c r="Q36">
        <v>6.08</v>
      </c>
      <c r="R36">
        <v>3.83</v>
      </c>
      <c r="S36">
        <v>57.36</v>
      </c>
      <c r="T36">
        <v>124.42</v>
      </c>
      <c r="U36">
        <v>221.4</v>
      </c>
      <c r="V36">
        <v>0.25700000000000001</v>
      </c>
      <c r="W36">
        <v>138.83000000000001</v>
      </c>
      <c r="X36">
        <f t="shared" si="3"/>
        <v>0.52993436433853447</v>
      </c>
    </row>
    <row r="37" spans="1:24">
      <c r="A37" t="s">
        <v>95</v>
      </c>
      <c r="B37" t="s">
        <v>267</v>
      </c>
      <c r="C37">
        <f>(H37*'Points System'!$B$17)+(I37*'Points System'!$B$4)+(J37*'Points System'!$B$5)+(K37*'Points System'!$B$6)+(L37*'Points System'!$B$7)+(M37*'Points System'!$B$3)+(N37*'Points System'!$B$2)+(O37*'Points System'!$B$11)+(P37*'Points System'!$B$12)+(Q37*'Points System'!$B$10)+(R37*'Points System'!$B$13)+(S37*'Points System'!$B$8)+(T37*'Points System'!$B$9)+(U37*'Points System'!$B$14)+(F37*'Points System'!$B$15)</f>
        <v>305.92</v>
      </c>
      <c r="D37">
        <f t="shared" si="4"/>
        <v>0.87857500626326879</v>
      </c>
      <c r="E37">
        <f t="shared" si="5"/>
        <v>-0.37904472741332385</v>
      </c>
      <c r="F37">
        <v>493.7</v>
      </c>
      <c r="G37">
        <v>520.14</v>
      </c>
      <c r="H37">
        <v>133.91999999999999</v>
      </c>
      <c r="I37">
        <v>86.07</v>
      </c>
      <c r="J37">
        <v>24.76</v>
      </c>
      <c r="K37">
        <v>4.3099999999999996</v>
      </c>
      <c r="L37">
        <v>17.68</v>
      </c>
      <c r="M37">
        <v>71.150000000000006</v>
      </c>
      <c r="N37">
        <v>69.680000000000007</v>
      </c>
      <c r="O37">
        <v>10.210000000000001</v>
      </c>
      <c r="P37">
        <v>3.62</v>
      </c>
      <c r="Q37">
        <v>2.67</v>
      </c>
      <c r="R37">
        <v>2.5</v>
      </c>
      <c r="S37">
        <v>39.29</v>
      </c>
      <c r="T37">
        <v>102.7</v>
      </c>
      <c r="U37">
        <v>236.5</v>
      </c>
      <c r="V37">
        <v>0.26900000000000002</v>
      </c>
      <c r="W37">
        <v>116.67</v>
      </c>
      <c r="X37">
        <f t="shared" si="3"/>
        <v>0.58814934440727507</v>
      </c>
    </row>
    <row r="38" spans="1:24">
      <c r="A38" t="s">
        <v>100</v>
      </c>
      <c r="B38" t="s">
        <v>267</v>
      </c>
      <c r="C38">
        <f>(H38*'Points System'!$B$17)+(I38*'Points System'!$B$4)+(J38*'Points System'!$B$5)+(K38*'Points System'!$B$6)+(L38*'Points System'!$B$7)+(M38*'Points System'!$B$3)+(N38*'Points System'!$B$2)+(O38*'Points System'!$B$11)+(P38*'Points System'!$B$12)+(Q38*'Points System'!$B$10)+(R38*'Points System'!$B$13)+(S38*'Points System'!$B$8)+(T38*'Points System'!$B$9)+(U38*'Points System'!$B$14)+(F38*'Points System'!$B$15)</f>
        <v>305.90999999999997</v>
      </c>
      <c r="D38">
        <f t="shared" si="4"/>
        <v>0.87836784403590085</v>
      </c>
      <c r="E38">
        <f t="shared" si="5"/>
        <v>-0.37925188964069179</v>
      </c>
      <c r="F38">
        <v>444.4</v>
      </c>
      <c r="G38">
        <v>477.29</v>
      </c>
      <c r="H38">
        <v>122.61</v>
      </c>
      <c r="I38">
        <v>77.94</v>
      </c>
      <c r="J38">
        <v>25.01</v>
      </c>
      <c r="K38">
        <v>1.04</v>
      </c>
      <c r="L38">
        <v>18.71</v>
      </c>
      <c r="M38">
        <v>69.17</v>
      </c>
      <c r="N38">
        <v>65.62</v>
      </c>
      <c r="O38">
        <v>8.58</v>
      </c>
      <c r="P38">
        <v>3.41</v>
      </c>
      <c r="Q38">
        <v>4.7699999999999996</v>
      </c>
      <c r="R38">
        <v>3.4</v>
      </c>
      <c r="S38">
        <v>37.880000000000003</v>
      </c>
      <c r="T38">
        <v>82.62</v>
      </c>
      <c r="U38">
        <v>230.3</v>
      </c>
      <c r="V38">
        <v>0.27600000000000002</v>
      </c>
      <c r="W38">
        <v>117.83</v>
      </c>
      <c r="X38">
        <f t="shared" si="3"/>
        <v>0.64093109011292915</v>
      </c>
    </row>
    <row r="39" spans="1:24">
      <c r="A39" t="s">
        <v>110</v>
      </c>
      <c r="B39" t="s">
        <v>267</v>
      </c>
      <c r="C39">
        <f>(H39*'Points System'!$B$17)+(I39*'Points System'!$B$4)+(J39*'Points System'!$B$5)+(K39*'Points System'!$B$6)+(L39*'Points System'!$B$7)+(M39*'Points System'!$B$3)+(N39*'Points System'!$B$2)+(O39*'Points System'!$B$11)+(P39*'Points System'!$B$12)+(Q39*'Points System'!$B$10)+(R39*'Points System'!$B$13)+(S39*'Points System'!$B$8)+(T39*'Points System'!$B$9)+(U39*'Points System'!$B$14)+(F39*'Points System'!$B$15)</f>
        <v>303.43000000000006</v>
      </c>
      <c r="D39">
        <f t="shared" si="4"/>
        <v>0.82699161164889723</v>
      </c>
      <c r="E39">
        <f t="shared" si="5"/>
        <v>-0.4306281220276954</v>
      </c>
      <c r="F39">
        <v>502.4</v>
      </c>
      <c r="G39">
        <v>554</v>
      </c>
      <c r="H39">
        <v>133.46</v>
      </c>
      <c r="I39">
        <v>86.9</v>
      </c>
      <c r="J39">
        <v>27.85</v>
      </c>
      <c r="K39">
        <v>1.96</v>
      </c>
      <c r="L39">
        <v>17.04</v>
      </c>
      <c r="M39">
        <v>67.81</v>
      </c>
      <c r="N39">
        <v>68.59</v>
      </c>
      <c r="O39">
        <v>6.45</v>
      </c>
      <c r="P39">
        <v>3.64</v>
      </c>
      <c r="Q39">
        <v>10.220000000000001</v>
      </c>
      <c r="R39">
        <v>4.0999999999999996</v>
      </c>
      <c r="S39">
        <v>59.65</v>
      </c>
      <c r="T39">
        <v>122.29</v>
      </c>
      <c r="U39">
        <v>223.7</v>
      </c>
      <c r="V39">
        <v>0.26600000000000001</v>
      </c>
      <c r="W39">
        <v>133.33000000000001</v>
      </c>
      <c r="X39">
        <f t="shared" si="3"/>
        <v>0.5477075812274369</v>
      </c>
    </row>
    <row r="40" spans="1:24">
      <c r="A40" t="s">
        <v>112</v>
      </c>
      <c r="B40" t="s">
        <v>267</v>
      </c>
      <c r="C40">
        <f>(H40*'Points System'!$B$17)+(I40*'Points System'!$B$4)+(J40*'Points System'!$B$5)+(K40*'Points System'!$B$6)+(L40*'Points System'!$B$7)+(M40*'Points System'!$B$3)+(N40*'Points System'!$B$2)+(O40*'Points System'!$B$11)+(P40*'Points System'!$B$12)+(Q40*'Points System'!$B$10)+(R40*'Points System'!$B$13)+(S40*'Points System'!$B$8)+(T40*'Points System'!$B$9)+(U40*'Points System'!$B$14)+(F40*'Points System'!$B$15)</f>
        <v>302.52</v>
      </c>
      <c r="D40">
        <f t="shared" si="4"/>
        <v>0.80813984895850233</v>
      </c>
      <c r="E40">
        <f t="shared" si="5"/>
        <v>-0.44947988471809031</v>
      </c>
      <c r="F40">
        <v>509.7</v>
      </c>
      <c r="G40">
        <v>543.29</v>
      </c>
      <c r="H40">
        <v>133.76</v>
      </c>
      <c r="I40">
        <v>83.3</v>
      </c>
      <c r="J40">
        <v>28.56</v>
      </c>
      <c r="K40">
        <v>3.39</v>
      </c>
      <c r="L40">
        <v>18.53</v>
      </c>
      <c r="M40">
        <v>67.489999999999995</v>
      </c>
      <c r="N40">
        <v>72.94</v>
      </c>
      <c r="O40">
        <v>23.45</v>
      </c>
      <c r="P40">
        <v>8.5399999999999991</v>
      </c>
      <c r="Q40">
        <v>10</v>
      </c>
      <c r="R40">
        <v>3.53</v>
      </c>
      <c r="S40">
        <v>37.17</v>
      </c>
      <c r="T40">
        <v>124.7</v>
      </c>
      <c r="U40">
        <v>240</v>
      </c>
      <c r="V40">
        <v>0.26200000000000001</v>
      </c>
      <c r="W40">
        <v>130</v>
      </c>
      <c r="X40">
        <f t="shared" si="3"/>
        <v>0.55682968580316217</v>
      </c>
    </row>
    <row r="41" spans="1:24">
      <c r="A41" t="s">
        <v>115</v>
      </c>
      <c r="B41" t="s">
        <v>267</v>
      </c>
      <c r="C41">
        <f>(H41*'Points System'!$B$17)+(I41*'Points System'!$B$4)+(J41*'Points System'!$B$5)+(K41*'Points System'!$B$6)+(L41*'Points System'!$B$7)+(M41*'Points System'!$B$3)+(N41*'Points System'!$B$2)+(O41*'Points System'!$B$11)+(P41*'Points System'!$B$12)+(Q41*'Points System'!$B$10)+(R41*'Points System'!$B$13)+(S41*'Points System'!$B$8)+(T41*'Points System'!$B$9)+(U41*'Points System'!$B$14)+(F41*'Points System'!$B$15)</f>
        <v>300.86</v>
      </c>
      <c r="D41">
        <f t="shared" si="4"/>
        <v>0.77375091921558792</v>
      </c>
      <c r="E41">
        <f t="shared" si="5"/>
        <v>-0.48386881446100471</v>
      </c>
      <c r="F41">
        <v>483.5</v>
      </c>
      <c r="G41">
        <v>533.71</v>
      </c>
      <c r="H41">
        <v>124.36</v>
      </c>
      <c r="I41">
        <v>75.680000000000007</v>
      </c>
      <c r="J41">
        <v>21.35</v>
      </c>
      <c r="K41">
        <v>2.3199999999999998</v>
      </c>
      <c r="L41">
        <v>24.38</v>
      </c>
      <c r="M41">
        <v>68.900000000000006</v>
      </c>
      <c r="N41">
        <v>76.13</v>
      </c>
      <c r="O41">
        <v>16.05</v>
      </c>
      <c r="P41">
        <v>4.82</v>
      </c>
      <c r="Q41">
        <v>8.65</v>
      </c>
      <c r="R41">
        <v>3.13</v>
      </c>
      <c r="S41">
        <v>59.72</v>
      </c>
      <c r="T41">
        <v>146.63</v>
      </c>
      <c r="U41">
        <v>243.1</v>
      </c>
      <c r="V41">
        <v>0.25600000000000001</v>
      </c>
      <c r="W41">
        <v>117.67</v>
      </c>
      <c r="X41">
        <f t="shared" si="3"/>
        <v>0.56371437672144042</v>
      </c>
    </row>
    <row r="42" spans="1:24">
      <c r="A42" t="s">
        <v>109</v>
      </c>
      <c r="B42" t="s">
        <v>267</v>
      </c>
      <c r="C42">
        <f>(H42*'Points System'!$B$17)+(I42*'Points System'!$B$4)+(J42*'Points System'!$B$5)+(K42*'Points System'!$B$6)+(L42*'Points System'!$B$7)+(M42*'Points System'!$B$3)+(N42*'Points System'!$B$2)+(O42*'Points System'!$B$11)+(P42*'Points System'!$B$12)+(Q42*'Points System'!$B$10)+(R42*'Points System'!$B$13)+(S42*'Points System'!$B$8)+(T42*'Points System'!$B$9)+(U42*'Points System'!$B$14)+(F42*'Points System'!$B$15)</f>
        <v>300.23</v>
      </c>
      <c r="D42">
        <f t="shared" si="4"/>
        <v>0.7606996988914696</v>
      </c>
      <c r="E42">
        <f t="shared" si="5"/>
        <v>-0.49692003478512298</v>
      </c>
      <c r="F42">
        <v>536.20000000000005</v>
      </c>
      <c r="G42">
        <v>567.29</v>
      </c>
      <c r="H42">
        <v>146.28</v>
      </c>
      <c r="I42">
        <v>100.4</v>
      </c>
      <c r="J42">
        <v>31.28</v>
      </c>
      <c r="K42">
        <v>2.54</v>
      </c>
      <c r="L42">
        <v>12</v>
      </c>
      <c r="M42">
        <v>57.77</v>
      </c>
      <c r="N42">
        <v>66.98</v>
      </c>
      <c r="O42">
        <v>19.940000000000001</v>
      </c>
      <c r="P42">
        <v>6.1</v>
      </c>
      <c r="Q42">
        <v>5.45</v>
      </c>
      <c r="R42">
        <v>3.87</v>
      </c>
      <c r="S42">
        <v>26.94</v>
      </c>
      <c r="T42">
        <v>89.33</v>
      </c>
      <c r="U42">
        <v>226.4</v>
      </c>
      <c r="V42">
        <v>0.27300000000000002</v>
      </c>
      <c r="W42">
        <v>148.16999999999999</v>
      </c>
      <c r="X42">
        <f t="shared" si="3"/>
        <v>0.52923548802199938</v>
      </c>
    </row>
    <row r="43" spans="1:24">
      <c r="A43" t="s">
        <v>111</v>
      </c>
      <c r="B43" t="s">
        <v>267</v>
      </c>
      <c r="C43">
        <f>(H43*'Points System'!$B$17)+(I43*'Points System'!$B$4)+(J43*'Points System'!$B$5)+(K43*'Points System'!$B$6)+(L43*'Points System'!$B$7)+(M43*'Points System'!$B$3)+(N43*'Points System'!$B$2)+(O43*'Points System'!$B$11)+(P43*'Points System'!$B$12)+(Q43*'Points System'!$B$10)+(R43*'Points System'!$B$13)+(S43*'Points System'!$B$8)+(T43*'Points System'!$B$9)+(U43*'Points System'!$B$14)+(F43*'Points System'!$B$15)</f>
        <v>296</v>
      </c>
      <c r="D43">
        <f t="shared" si="4"/>
        <v>0.67307007671524599</v>
      </c>
      <c r="E43">
        <f t="shared" si="5"/>
        <v>-0.58454965696134664</v>
      </c>
      <c r="F43">
        <v>534</v>
      </c>
      <c r="G43">
        <v>571.14</v>
      </c>
      <c r="H43">
        <v>150.94999999999999</v>
      </c>
      <c r="I43">
        <v>116.73</v>
      </c>
      <c r="J43">
        <v>25.09</v>
      </c>
      <c r="K43">
        <v>3.89</v>
      </c>
      <c r="L43">
        <v>6.5</v>
      </c>
      <c r="M43">
        <v>42.75</v>
      </c>
      <c r="N43">
        <v>68.13</v>
      </c>
      <c r="O43">
        <v>22.33</v>
      </c>
      <c r="P43">
        <v>7.21</v>
      </c>
      <c r="Q43">
        <v>3.27</v>
      </c>
      <c r="R43">
        <v>3.3</v>
      </c>
      <c r="S43">
        <v>30.66</v>
      </c>
      <c r="T43">
        <v>68.510000000000005</v>
      </c>
      <c r="U43">
        <v>200.2</v>
      </c>
      <c r="V43">
        <v>0.28199999999999997</v>
      </c>
      <c r="W43">
        <v>136.66999999999999</v>
      </c>
      <c r="X43">
        <f t="shared" si="3"/>
        <v>0.51826172216969568</v>
      </c>
    </row>
    <row r="44" spans="1:24">
      <c r="A44" t="s">
        <v>114</v>
      </c>
      <c r="B44" t="s">
        <v>267</v>
      </c>
      <c r="C44">
        <f>(H44*'Points System'!$B$17)+(I44*'Points System'!$B$4)+(J44*'Points System'!$B$5)+(K44*'Points System'!$B$6)+(L44*'Points System'!$B$7)+(M44*'Points System'!$B$3)+(N44*'Points System'!$B$2)+(O44*'Points System'!$B$11)+(P44*'Points System'!$B$12)+(Q44*'Points System'!$B$10)+(R44*'Points System'!$B$13)+(S44*'Points System'!$B$8)+(T44*'Points System'!$B$9)+(U44*'Points System'!$B$14)+(F44*'Points System'!$B$15)</f>
        <v>295.07999999999993</v>
      </c>
      <c r="D44">
        <f t="shared" si="4"/>
        <v>0.65401115179748437</v>
      </c>
      <c r="E44">
        <f t="shared" si="5"/>
        <v>-0.60360858187910826</v>
      </c>
      <c r="F44">
        <v>531.9</v>
      </c>
      <c r="G44">
        <v>575.57000000000005</v>
      </c>
      <c r="H44">
        <v>124.73</v>
      </c>
      <c r="I44">
        <v>68.8</v>
      </c>
      <c r="J44">
        <v>29.46</v>
      </c>
      <c r="K44">
        <v>2.2200000000000002</v>
      </c>
      <c r="L44">
        <v>23.82</v>
      </c>
      <c r="M44">
        <v>80.37</v>
      </c>
      <c r="N44">
        <v>70.45</v>
      </c>
      <c r="O44">
        <v>8.34</v>
      </c>
      <c r="P44">
        <v>3.67</v>
      </c>
      <c r="Q44">
        <v>2.68</v>
      </c>
      <c r="R44">
        <v>5.17</v>
      </c>
      <c r="S44">
        <v>52.58</v>
      </c>
      <c r="T44">
        <v>145.33000000000001</v>
      </c>
      <c r="U44">
        <v>230</v>
      </c>
      <c r="V44">
        <v>0.23599999999999999</v>
      </c>
      <c r="W44">
        <v>144</v>
      </c>
      <c r="X44">
        <f t="shared" si="3"/>
        <v>0.5126743923415048</v>
      </c>
    </row>
    <row r="45" spans="1:24">
      <c r="A45" t="s">
        <v>118</v>
      </c>
      <c r="B45" t="s">
        <v>267</v>
      </c>
      <c r="C45">
        <f>(H45*'Points System'!$B$17)+(I45*'Points System'!$B$4)+(J45*'Points System'!$B$5)+(K45*'Points System'!$B$6)+(L45*'Points System'!$B$7)+(M45*'Points System'!$B$3)+(N45*'Points System'!$B$2)+(O45*'Points System'!$B$11)+(P45*'Points System'!$B$12)+(Q45*'Points System'!$B$10)+(R45*'Points System'!$B$13)+(S45*'Points System'!$B$8)+(T45*'Points System'!$B$9)+(U45*'Points System'!$B$14)+(F45*'Points System'!$B$15)</f>
        <v>293.69999999999993</v>
      </c>
      <c r="D45">
        <f t="shared" si="4"/>
        <v>0.62542276442084421</v>
      </c>
      <c r="E45">
        <f t="shared" si="5"/>
        <v>-0.63219696925574842</v>
      </c>
      <c r="F45">
        <v>510.6</v>
      </c>
      <c r="G45">
        <v>564</v>
      </c>
      <c r="H45">
        <v>144.87</v>
      </c>
      <c r="I45">
        <v>98.29</v>
      </c>
      <c r="J45">
        <v>30.05</v>
      </c>
      <c r="K45">
        <v>4.45</v>
      </c>
      <c r="L45">
        <v>11.82</v>
      </c>
      <c r="M45">
        <v>53.28</v>
      </c>
      <c r="N45">
        <v>69.599999999999994</v>
      </c>
      <c r="O45">
        <v>11.53</v>
      </c>
      <c r="P45">
        <v>5.97</v>
      </c>
      <c r="Q45">
        <v>4.43</v>
      </c>
      <c r="R45">
        <v>3.4</v>
      </c>
      <c r="S45">
        <v>31.28</v>
      </c>
      <c r="T45">
        <v>89.47</v>
      </c>
      <c r="U45">
        <v>228.8</v>
      </c>
      <c r="V45">
        <v>0.28399999999999997</v>
      </c>
      <c r="W45">
        <v>136</v>
      </c>
      <c r="X45">
        <f t="shared" si="3"/>
        <v>0.52074468085106373</v>
      </c>
    </row>
    <row r="46" spans="1:24">
      <c r="A46" t="s">
        <v>116</v>
      </c>
      <c r="B46" t="s">
        <v>267</v>
      </c>
      <c r="C46">
        <f>(H46*'Points System'!$B$17)+(I46*'Points System'!$B$4)+(J46*'Points System'!$B$5)+(K46*'Points System'!$B$6)+(L46*'Points System'!$B$7)+(M46*'Points System'!$B$3)+(N46*'Points System'!$B$2)+(O46*'Points System'!$B$11)+(P46*'Points System'!$B$12)+(Q46*'Points System'!$B$10)+(R46*'Points System'!$B$13)+(S46*'Points System'!$B$8)+(T46*'Points System'!$B$9)+(U46*'Points System'!$B$14)+(F46*'Points System'!$B$15)</f>
        <v>293.33000000000004</v>
      </c>
      <c r="D46">
        <f t="shared" si="4"/>
        <v>0.61775776200826904</v>
      </c>
      <c r="E46">
        <f t="shared" si="5"/>
        <v>-0.63986197166832359</v>
      </c>
      <c r="F46">
        <v>479.3</v>
      </c>
      <c r="G46">
        <v>513.14</v>
      </c>
      <c r="H46">
        <v>136.81</v>
      </c>
      <c r="I46">
        <v>97.62</v>
      </c>
      <c r="J46">
        <v>26.79</v>
      </c>
      <c r="K46">
        <v>5.01</v>
      </c>
      <c r="L46">
        <v>5.56</v>
      </c>
      <c r="M46">
        <v>37.28</v>
      </c>
      <c r="N46">
        <v>68.56</v>
      </c>
      <c r="O46">
        <v>19.190000000000001</v>
      </c>
      <c r="P46">
        <v>4.3899999999999997</v>
      </c>
      <c r="Q46">
        <v>2.17</v>
      </c>
      <c r="R46">
        <v>2.27</v>
      </c>
      <c r="S46">
        <v>40.44</v>
      </c>
      <c r="T46">
        <v>58.39</v>
      </c>
      <c r="U46">
        <v>209.9</v>
      </c>
      <c r="V46">
        <v>0.28399999999999997</v>
      </c>
      <c r="W46">
        <v>111.67</v>
      </c>
      <c r="X46">
        <f t="shared" si="3"/>
        <v>0.57163736991854086</v>
      </c>
    </row>
    <row r="47" spans="1:24">
      <c r="A47" t="s">
        <v>119</v>
      </c>
      <c r="B47" t="s">
        <v>267</v>
      </c>
      <c r="C47">
        <f>(H47*'Points System'!$B$17)+(I47*'Points System'!$B$4)+(J47*'Points System'!$B$5)+(K47*'Points System'!$B$6)+(L47*'Points System'!$B$7)+(M47*'Points System'!$B$3)+(N47*'Points System'!$B$2)+(O47*'Points System'!$B$11)+(P47*'Points System'!$B$12)+(Q47*'Points System'!$B$10)+(R47*'Points System'!$B$13)+(S47*'Points System'!$B$8)+(T47*'Points System'!$B$9)+(U47*'Points System'!$B$14)+(F47*'Points System'!$B$15)</f>
        <v>293</v>
      </c>
      <c r="D47">
        <f t="shared" si="4"/>
        <v>0.61092140850515853</v>
      </c>
      <c r="E47">
        <f t="shared" si="5"/>
        <v>-0.64669832517143411</v>
      </c>
      <c r="F47">
        <v>538</v>
      </c>
      <c r="G47">
        <v>575</v>
      </c>
      <c r="H47">
        <v>147</v>
      </c>
      <c r="I47">
        <v>98</v>
      </c>
      <c r="J47">
        <v>31</v>
      </c>
      <c r="K47">
        <v>5</v>
      </c>
      <c r="L47">
        <v>13</v>
      </c>
      <c r="M47">
        <v>64</v>
      </c>
      <c r="N47">
        <v>79</v>
      </c>
      <c r="O47">
        <v>17</v>
      </c>
      <c r="P47">
        <v>11</v>
      </c>
      <c r="Q47">
        <v>4</v>
      </c>
      <c r="R47">
        <v>0</v>
      </c>
      <c r="S47">
        <v>28</v>
      </c>
      <c r="T47">
        <v>115</v>
      </c>
      <c r="U47">
        <v>0</v>
      </c>
      <c r="V47">
        <v>0</v>
      </c>
      <c r="W47">
        <v>0</v>
      </c>
      <c r="X47">
        <f t="shared" si="3"/>
        <v>0.50956521739130434</v>
      </c>
    </row>
    <row r="48" spans="1:24">
      <c r="A48" t="s">
        <v>124</v>
      </c>
      <c r="B48" t="s">
        <v>267</v>
      </c>
      <c r="C48">
        <f>(H48*'Points System'!$B$17)+(I48*'Points System'!$B$4)+(J48*'Points System'!$B$5)+(K48*'Points System'!$B$6)+(L48*'Points System'!$B$7)+(M48*'Points System'!$B$3)+(N48*'Points System'!$B$2)+(O48*'Points System'!$B$11)+(P48*'Points System'!$B$12)+(Q48*'Points System'!$B$10)+(R48*'Points System'!$B$13)+(S48*'Points System'!$B$8)+(T48*'Points System'!$B$9)+(U48*'Points System'!$B$14)+(F48*'Points System'!$B$15)</f>
        <v>291.7399999999999</v>
      </c>
      <c r="D48">
        <f t="shared" si="4"/>
        <v>0.58481896785691967</v>
      </c>
      <c r="E48">
        <f t="shared" si="5"/>
        <v>-0.67280076581967296</v>
      </c>
      <c r="F48">
        <v>497.5</v>
      </c>
      <c r="G48">
        <v>522.86</v>
      </c>
      <c r="H48">
        <v>123.88</v>
      </c>
      <c r="I48">
        <v>71.680000000000007</v>
      </c>
      <c r="J48">
        <v>21.38</v>
      </c>
      <c r="K48">
        <v>5.22</v>
      </c>
      <c r="L48">
        <v>25.37</v>
      </c>
      <c r="M48">
        <v>76.709999999999994</v>
      </c>
      <c r="N48">
        <v>60.71</v>
      </c>
      <c r="O48">
        <v>1</v>
      </c>
      <c r="P48">
        <v>0.95</v>
      </c>
      <c r="Q48">
        <v>5.53</v>
      </c>
      <c r="R48">
        <v>3.57</v>
      </c>
      <c r="S48">
        <v>28.76</v>
      </c>
      <c r="T48">
        <v>111.6</v>
      </c>
      <c r="U48">
        <v>220</v>
      </c>
      <c r="V48">
        <v>0.249</v>
      </c>
      <c r="W48">
        <v>135.66999999999999</v>
      </c>
      <c r="X48">
        <f t="shared" si="3"/>
        <v>0.55796962858126442</v>
      </c>
    </row>
    <row r="49" spans="1:24">
      <c r="A49" t="s">
        <v>121</v>
      </c>
      <c r="B49" t="s">
        <v>267</v>
      </c>
      <c r="C49">
        <f>(H49*'Points System'!$B$17)+(I49*'Points System'!$B$4)+(J49*'Points System'!$B$5)+(K49*'Points System'!$B$6)+(L49*'Points System'!$B$7)+(M49*'Points System'!$B$3)+(N49*'Points System'!$B$2)+(O49*'Points System'!$B$11)+(P49*'Points System'!$B$12)+(Q49*'Points System'!$B$10)+(R49*'Points System'!$B$13)+(S49*'Points System'!$B$8)+(T49*'Points System'!$B$9)+(U49*'Points System'!$B$14)+(F49*'Points System'!$B$15)</f>
        <v>291.61999999999995</v>
      </c>
      <c r="D49">
        <f t="shared" si="4"/>
        <v>0.58233302112851726</v>
      </c>
      <c r="E49">
        <f t="shared" si="5"/>
        <v>-0.67528671254807537</v>
      </c>
      <c r="F49">
        <v>468</v>
      </c>
      <c r="G49">
        <v>512.5</v>
      </c>
      <c r="H49">
        <v>126.52</v>
      </c>
      <c r="I49">
        <v>89.65</v>
      </c>
      <c r="J49">
        <v>20.13</v>
      </c>
      <c r="K49">
        <v>1.43</v>
      </c>
      <c r="L49">
        <v>15.8</v>
      </c>
      <c r="M49">
        <v>64.58</v>
      </c>
      <c r="N49">
        <v>60.8</v>
      </c>
      <c r="O49">
        <v>4.25</v>
      </c>
      <c r="P49">
        <v>2.56</v>
      </c>
      <c r="Q49">
        <v>4.03</v>
      </c>
      <c r="R49">
        <v>3.8</v>
      </c>
      <c r="S49">
        <v>44.95</v>
      </c>
      <c r="T49">
        <v>81.83</v>
      </c>
      <c r="U49">
        <v>196.7</v>
      </c>
      <c r="V49">
        <v>0.27900000000000003</v>
      </c>
      <c r="W49">
        <v>134</v>
      </c>
      <c r="X49">
        <f t="shared" si="3"/>
        <v>0.56901463414634135</v>
      </c>
    </row>
    <row r="50" spans="1:24">
      <c r="A50" t="s">
        <v>125</v>
      </c>
      <c r="B50" t="s">
        <v>267</v>
      </c>
      <c r="C50">
        <f>(H50*'Points System'!$B$17)+(I50*'Points System'!$B$4)+(J50*'Points System'!$B$5)+(K50*'Points System'!$B$6)+(L50*'Points System'!$B$7)+(M50*'Points System'!$B$3)+(N50*'Points System'!$B$2)+(O50*'Points System'!$B$11)+(P50*'Points System'!$B$12)+(Q50*'Points System'!$B$10)+(R50*'Points System'!$B$13)+(S50*'Points System'!$B$8)+(T50*'Points System'!$B$9)+(U50*'Points System'!$B$14)+(F50*'Points System'!$B$15)</f>
        <v>290.74000000000007</v>
      </c>
      <c r="D50">
        <f t="shared" si="4"/>
        <v>0.5641027451202274</v>
      </c>
      <c r="E50">
        <f t="shared" si="5"/>
        <v>-0.69351698855636523</v>
      </c>
      <c r="F50">
        <v>508.33</v>
      </c>
      <c r="G50">
        <v>579.29</v>
      </c>
      <c r="H50">
        <v>130.47</v>
      </c>
      <c r="I50">
        <v>87.66</v>
      </c>
      <c r="J50">
        <v>23.98</v>
      </c>
      <c r="K50">
        <v>5.5</v>
      </c>
      <c r="L50">
        <v>13.5</v>
      </c>
      <c r="M50">
        <v>46.87</v>
      </c>
      <c r="N50">
        <v>81.59</v>
      </c>
      <c r="O50">
        <v>14.93</v>
      </c>
      <c r="P50">
        <v>6.1</v>
      </c>
      <c r="Q50">
        <v>4.62</v>
      </c>
      <c r="R50">
        <v>2.57</v>
      </c>
      <c r="S50">
        <v>70.900000000000006</v>
      </c>
      <c r="T50">
        <v>128.19</v>
      </c>
      <c r="U50">
        <v>194.9</v>
      </c>
      <c r="V50">
        <v>0.25600000000000001</v>
      </c>
      <c r="W50">
        <v>137</v>
      </c>
      <c r="X50">
        <f t="shared" si="3"/>
        <v>0.50189024495503132</v>
      </c>
    </row>
    <row r="51" spans="1:24">
      <c r="A51" t="s">
        <v>136</v>
      </c>
      <c r="B51" t="s">
        <v>267</v>
      </c>
      <c r="C51">
        <f>(H51*'Points System'!$B$17)+(I51*'Points System'!$B$4)+(J51*'Points System'!$B$5)+(K51*'Points System'!$B$6)+(L51*'Points System'!$B$7)+(M51*'Points System'!$B$3)+(N51*'Points System'!$B$2)+(O51*'Points System'!$B$11)+(P51*'Points System'!$B$12)+(Q51*'Points System'!$B$10)+(R51*'Points System'!$B$13)+(S51*'Points System'!$B$8)+(T51*'Points System'!$B$9)+(U51*'Points System'!$B$14)+(F51*'Points System'!$B$15)</f>
        <v>286.96000000000004</v>
      </c>
      <c r="D51">
        <f t="shared" si="4"/>
        <v>0.48579542317551661</v>
      </c>
      <c r="E51">
        <f t="shared" si="5"/>
        <v>-0.77182431050107603</v>
      </c>
      <c r="F51">
        <v>534.79999999999995</v>
      </c>
      <c r="G51">
        <v>571.29</v>
      </c>
      <c r="H51">
        <v>147.47</v>
      </c>
      <c r="I51">
        <v>117.28</v>
      </c>
      <c r="J51">
        <v>19.34</v>
      </c>
      <c r="K51">
        <v>7.17</v>
      </c>
      <c r="L51">
        <v>5.23</v>
      </c>
      <c r="M51">
        <v>43.16</v>
      </c>
      <c r="N51">
        <v>71.819999999999993</v>
      </c>
      <c r="O51">
        <v>30.6</v>
      </c>
      <c r="P51">
        <v>8.0399999999999991</v>
      </c>
      <c r="Q51">
        <v>6.1</v>
      </c>
      <c r="R51">
        <v>2.63</v>
      </c>
      <c r="S51">
        <v>34.35</v>
      </c>
      <c r="T51">
        <v>89.42</v>
      </c>
      <c r="U51">
        <v>195.5</v>
      </c>
      <c r="V51">
        <v>0.27600000000000002</v>
      </c>
      <c r="W51">
        <v>126.5</v>
      </c>
      <c r="X51">
        <f t="shared" si="3"/>
        <v>0.5023018081884858</v>
      </c>
    </row>
    <row r="52" spans="1:24">
      <c r="A52" t="s">
        <v>143</v>
      </c>
      <c r="B52" t="s">
        <v>267</v>
      </c>
      <c r="C52">
        <f>(H52*'Points System'!$B$17)+(I52*'Points System'!$B$4)+(J52*'Points System'!$B$5)+(K52*'Points System'!$B$6)+(L52*'Points System'!$B$7)+(M52*'Points System'!$B$3)+(N52*'Points System'!$B$2)+(O52*'Points System'!$B$11)+(P52*'Points System'!$B$12)+(Q52*'Points System'!$B$10)+(R52*'Points System'!$B$13)+(S52*'Points System'!$B$8)+(T52*'Points System'!$B$9)+(U52*'Points System'!$B$14)+(F52*'Points System'!$B$15)</f>
        <v>279.75</v>
      </c>
      <c r="D52">
        <f t="shared" si="4"/>
        <v>0.33643145724393897</v>
      </c>
      <c r="E52">
        <f t="shared" si="5"/>
        <v>-0.92118827643265366</v>
      </c>
      <c r="F52">
        <v>490.67</v>
      </c>
      <c r="G52">
        <v>550</v>
      </c>
      <c r="H52">
        <v>125.1</v>
      </c>
      <c r="I52">
        <v>87.55</v>
      </c>
      <c r="J52">
        <v>24.19</v>
      </c>
      <c r="K52">
        <v>8.3800000000000008</v>
      </c>
      <c r="L52">
        <v>6.06</v>
      </c>
      <c r="M52">
        <v>44.96</v>
      </c>
      <c r="N52">
        <v>81.99</v>
      </c>
      <c r="O52">
        <v>28.71</v>
      </c>
      <c r="P52">
        <v>9.59</v>
      </c>
      <c r="Q52">
        <v>6.1</v>
      </c>
      <c r="R52">
        <v>3.63</v>
      </c>
      <c r="S52">
        <v>55.8</v>
      </c>
      <c r="T52">
        <v>113.53</v>
      </c>
      <c r="U52">
        <v>191.8</v>
      </c>
      <c r="V52">
        <v>0.25800000000000001</v>
      </c>
      <c r="W52">
        <v>123.2</v>
      </c>
      <c r="X52">
        <f t="shared" si="3"/>
        <v>0.50863636363636366</v>
      </c>
    </row>
    <row r="53" spans="1:24">
      <c r="A53" t="s">
        <v>145</v>
      </c>
      <c r="B53" t="s">
        <v>267</v>
      </c>
      <c r="C53">
        <f>(H53*'Points System'!$B$17)+(I53*'Points System'!$B$4)+(J53*'Points System'!$B$5)+(K53*'Points System'!$B$6)+(L53*'Points System'!$B$7)+(M53*'Points System'!$B$3)+(N53*'Points System'!$B$2)+(O53*'Points System'!$B$11)+(P53*'Points System'!$B$12)+(Q53*'Points System'!$B$10)+(R53*'Points System'!$B$13)+(S53*'Points System'!$B$8)+(T53*'Points System'!$B$9)+(U53*'Points System'!$B$14)+(F53*'Points System'!$B$15)</f>
        <v>278.99</v>
      </c>
      <c r="D53">
        <f t="shared" si="4"/>
        <v>0.32068712796405041</v>
      </c>
      <c r="E53">
        <f t="shared" si="5"/>
        <v>-0.93693260571254222</v>
      </c>
      <c r="F53">
        <v>468.11</v>
      </c>
      <c r="G53">
        <v>506</v>
      </c>
      <c r="H53">
        <v>128.86000000000001</v>
      </c>
      <c r="I53">
        <v>102.31</v>
      </c>
      <c r="J53">
        <v>17.79</v>
      </c>
      <c r="K53">
        <v>3.21</v>
      </c>
      <c r="L53">
        <v>5.52</v>
      </c>
      <c r="M53">
        <v>38.869999999999997</v>
      </c>
      <c r="N53">
        <v>59.93</v>
      </c>
      <c r="O53">
        <v>14.72</v>
      </c>
      <c r="P53">
        <v>6.74</v>
      </c>
      <c r="Q53">
        <v>7.74</v>
      </c>
      <c r="R53">
        <v>1.93</v>
      </c>
      <c r="S53">
        <v>39.28</v>
      </c>
      <c r="T53">
        <v>44.41</v>
      </c>
      <c r="U53">
        <v>184.8</v>
      </c>
      <c r="V53">
        <v>0.27600000000000002</v>
      </c>
      <c r="W53">
        <v>117.83</v>
      </c>
      <c r="X53">
        <f t="shared" si="3"/>
        <v>0.55136363636363639</v>
      </c>
    </row>
    <row r="54" spans="1:24">
      <c r="A54" t="s">
        <v>142</v>
      </c>
      <c r="B54" t="s">
        <v>267</v>
      </c>
      <c r="C54">
        <f>(H54*'Points System'!$B$17)+(I54*'Points System'!$B$4)+(J54*'Points System'!$B$5)+(K54*'Points System'!$B$6)+(L54*'Points System'!$B$7)+(M54*'Points System'!$B$3)+(N54*'Points System'!$B$2)+(O54*'Points System'!$B$11)+(P54*'Points System'!$B$12)+(Q54*'Points System'!$B$10)+(R54*'Points System'!$B$13)+(S54*'Points System'!$B$8)+(T54*'Points System'!$B$9)+(U54*'Points System'!$B$14)+(F54*'Points System'!$B$15)</f>
        <v>278.95000000000005</v>
      </c>
      <c r="D54">
        <f t="shared" si="4"/>
        <v>0.31985847905458331</v>
      </c>
      <c r="E54">
        <f t="shared" si="5"/>
        <v>-0.93776125462200932</v>
      </c>
      <c r="F54">
        <v>463.6</v>
      </c>
      <c r="G54">
        <v>494.71</v>
      </c>
      <c r="H54">
        <v>130.34</v>
      </c>
      <c r="I54">
        <v>83.71</v>
      </c>
      <c r="J54">
        <v>27.46</v>
      </c>
      <c r="K54">
        <v>4.0599999999999996</v>
      </c>
      <c r="L54">
        <v>13.57</v>
      </c>
      <c r="M54">
        <v>64.16</v>
      </c>
      <c r="N54">
        <v>58.36</v>
      </c>
      <c r="O54">
        <v>5.93</v>
      </c>
      <c r="P54">
        <v>3.51</v>
      </c>
      <c r="Q54">
        <v>4.8</v>
      </c>
      <c r="R54">
        <v>2.6</v>
      </c>
      <c r="S54">
        <v>39.75</v>
      </c>
      <c r="T54">
        <v>95.63</v>
      </c>
      <c r="U54">
        <v>197.3</v>
      </c>
      <c r="V54">
        <v>0.27900000000000003</v>
      </c>
      <c r="W54">
        <v>113.33</v>
      </c>
      <c r="X54">
        <f t="shared" si="3"/>
        <v>0.56386569909644046</v>
      </c>
    </row>
    <row r="55" spans="1:24">
      <c r="A55" t="s">
        <v>155</v>
      </c>
      <c r="B55" t="s">
        <v>267</v>
      </c>
      <c r="C55">
        <f>(H55*'Points System'!$B$17)+(I55*'Points System'!$B$4)+(J55*'Points System'!$B$5)+(K55*'Points System'!$B$6)+(L55*'Points System'!$B$7)+(M55*'Points System'!$B$3)+(N55*'Points System'!$B$2)+(O55*'Points System'!$B$11)+(P55*'Points System'!$B$12)+(Q55*'Points System'!$B$10)+(R55*'Points System'!$B$13)+(S55*'Points System'!$B$8)+(T55*'Points System'!$B$9)+(U55*'Points System'!$B$14)+(F55*'Points System'!$B$15)</f>
        <v>270.43</v>
      </c>
      <c r="D55">
        <f t="shared" si="4"/>
        <v>0.14335626133793422</v>
      </c>
      <c r="E55">
        <f t="shared" si="5"/>
        <v>-1.1142634723386584</v>
      </c>
      <c r="F55">
        <v>439.7</v>
      </c>
      <c r="G55">
        <v>463.14</v>
      </c>
      <c r="H55">
        <v>108.36</v>
      </c>
      <c r="I55">
        <v>59.46</v>
      </c>
      <c r="J55">
        <v>23.35</v>
      </c>
      <c r="K55">
        <v>1.89</v>
      </c>
      <c r="L55">
        <v>24.12</v>
      </c>
      <c r="M55">
        <v>69.569999999999993</v>
      </c>
      <c r="N55">
        <v>61.64</v>
      </c>
      <c r="O55">
        <v>5.19</v>
      </c>
      <c r="P55">
        <v>2.06</v>
      </c>
      <c r="Q55">
        <v>5.85</v>
      </c>
      <c r="R55">
        <v>4.03</v>
      </c>
      <c r="S55">
        <v>40.49</v>
      </c>
      <c r="T55">
        <v>118.56</v>
      </c>
      <c r="U55">
        <v>219.5</v>
      </c>
      <c r="V55">
        <v>0.246</v>
      </c>
      <c r="W55">
        <v>132.16999999999999</v>
      </c>
      <c r="X55">
        <f t="shared" si="3"/>
        <v>0.58390551453124329</v>
      </c>
    </row>
    <row r="56" spans="1:24">
      <c r="A56" t="s">
        <v>154</v>
      </c>
      <c r="B56" t="s">
        <v>267</v>
      </c>
      <c r="C56">
        <f>(H56*'Points System'!$B$17)+(I56*'Points System'!$B$4)+(J56*'Points System'!$B$5)+(K56*'Points System'!$B$6)+(L56*'Points System'!$B$7)+(M56*'Points System'!$B$3)+(N56*'Points System'!$B$2)+(O56*'Points System'!$B$11)+(P56*'Points System'!$B$12)+(Q56*'Points System'!$B$10)+(R56*'Points System'!$B$13)+(S56*'Points System'!$B$8)+(T56*'Points System'!$B$9)+(U56*'Points System'!$B$14)+(F56*'Points System'!$B$15)</f>
        <v>270.16000000000003</v>
      </c>
      <c r="D56">
        <f t="shared" si="4"/>
        <v>0.13776288119902658</v>
      </c>
      <c r="E56">
        <f t="shared" si="5"/>
        <v>-1.1198568524775661</v>
      </c>
      <c r="F56">
        <v>436.33</v>
      </c>
      <c r="G56">
        <v>490</v>
      </c>
      <c r="H56">
        <v>114.57</v>
      </c>
      <c r="I56">
        <v>66.97</v>
      </c>
      <c r="J56">
        <v>25.76</v>
      </c>
      <c r="K56">
        <v>1.73</v>
      </c>
      <c r="L56">
        <v>17.670000000000002</v>
      </c>
      <c r="M56">
        <v>63.11</v>
      </c>
      <c r="N56">
        <v>62.18</v>
      </c>
      <c r="O56">
        <v>2.73</v>
      </c>
      <c r="P56">
        <v>1.53</v>
      </c>
      <c r="Q56">
        <v>4.7699999999999996</v>
      </c>
      <c r="R56">
        <v>2.7</v>
      </c>
      <c r="S56">
        <v>40.22</v>
      </c>
      <c r="T56">
        <v>95.68</v>
      </c>
      <c r="U56">
        <v>209.2</v>
      </c>
      <c r="V56">
        <v>0.26400000000000001</v>
      </c>
      <c r="W56">
        <v>116.17</v>
      </c>
      <c r="X56">
        <f t="shared" si="3"/>
        <v>0.55134693877551022</v>
      </c>
    </row>
    <row r="57" spans="1:24">
      <c r="A57" t="s">
        <v>151</v>
      </c>
      <c r="B57" t="s">
        <v>267</v>
      </c>
      <c r="C57">
        <f>(H57*'Points System'!$B$17)+(I57*'Points System'!$B$4)+(J57*'Points System'!$B$5)+(K57*'Points System'!$B$6)+(L57*'Points System'!$B$7)+(M57*'Points System'!$B$3)+(N57*'Points System'!$B$2)+(O57*'Points System'!$B$11)+(P57*'Points System'!$B$12)+(Q57*'Points System'!$B$10)+(R57*'Points System'!$B$13)+(S57*'Points System'!$B$8)+(T57*'Points System'!$B$9)+(U57*'Points System'!$B$14)+(F57*'Points System'!$B$15)</f>
        <v>270.13999999999993</v>
      </c>
      <c r="D57">
        <f t="shared" si="4"/>
        <v>0.1373485567442907</v>
      </c>
      <c r="E57">
        <f t="shared" si="5"/>
        <v>-1.1202711769323019</v>
      </c>
      <c r="F57">
        <v>507.1</v>
      </c>
      <c r="G57">
        <v>542.29</v>
      </c>
      <c r="H57">
        <v>133.96</v>
      </c>
      <c r="I57">
        <v>87.84</v>
      </c>
      <c r="J57">
        <v>24.53</v>
      </c>
      <c r="K57">
        <v>10.01</v>
      </c>
      <c r="L57">
        <v>11.66</v>
      </c>
      <c r="M57">
        <v>50.07</v>
      </c>
      <c r="N57">
        <v>62</v>
      </c>
      <c r="O57">
        <v>15.46</v>
      </c>
      <c r="P57">
        <v>6.11</v>
      </c>
      <c r="Q57">
        <v>4.13</v>
      </c>
      <c r="R57">
        <v>3.03</v>
      </c>
      <c r="S57">
        <v>30.71</v>
      </c>
      <c r="T57">
        <v>99.69</v>
      </c>
      <c r="U57">
        <v>203.2</v>
      </c>
      <c r="V57">
        <v>0.26400000000000001</v>
      </c>
      <c r="W57">
        <v>144.33000000000001</v>
      </c>
      <c r="X57">
        <f t="shared" si="3"/>
        <v>0.49814674804993631</v>
      </c>
    </row>
    <row r="58" spans="1:24">
      <c r="A58" t="s">
        <v>152</v>
      </c>
      <c r="B58" t="s">
        <v>267</v>
      </c>
      <c r="C58">
        <f>(H58*'Points System'!$B$17)+(I58*'Points System'!$B$4)+(J58*'Points System'!$B$5)+(K58*'Points System'!$B$6)+(L58*'Points System'!$B$7)+(M58*'Points System'!$B$3)+(N58*'Points System'!$B$2)+(O58*'Points System'!$B$11)+(P58*'Points System'!$B$12)+(Q58*'Points System'!$B$10)+(R58*'Points System'!$B$13)+(S58*'Points System'!$B$8)+(T58*'Points System'!$B$9)+(U58*'Points System'!$B$14)+(F58*'Points System'!$B$15)</f>
        <v>268.7</v>
      </c>
      <c r="D58">
        <f t="shared" si="4"/>
        <v>0.10751719600345</v>
      </c>
      <c r="E58">
        <f t="shared" si="5"/>
        <v>-1.1501025376731426</v>
      </c>
      <c r="F58">
        <v>439</v>
      </c>
      <c r="G58">
        <v>460.43</v>
      </c>
      <c r="H58">
        <v>115.16</v>
      </c>
      <c r="I58">
        <v>72.37</v>
      </c>
      <c r="J58">
        <v>24.6</v>
      </c>
      <c r="K58">
        <v>1</v>
      </c>
      <c r="L58">
        <v>17.02</v>
      </c>
      <c r="M58">
        <v>61.55</v>
      </c>
      <c r="N58">
        <v>54.24</v>
      </c>
      <c r="O58">
        <v>1.41</v>
      </c>
      <c r="P58">
        <v>1</v>
      </c>
      <c r="Q58">
        <v>2.7</v>
      </c>
      <c r="R58">
        <v>4.3</v>
      </c>
      <c r="S58">
        <v>39.840000000000003</v>
      </c>
      <c r="T58">
        <v>82.69</v>
      </c>
      <c r="U58">
        <v>212.4</v>
      </c>
      <c r="V58">
        <v>0.26100000000000001</v>
      </c>
      <c r="W58">
        <v>115.67</v>
      </c>
      <c r="X58">
        <f t="shared" si="3"/>
        <v>0.58358490975826938</v>
      </c>
    </row>
    <row r="59" spans="1:24">
      <c r="A59" t="s">
        <v>157</v>
      </c>
      <c r="B59" t="s">
        <v>267</v>
      </c>
      <c r="C59">
        <f>(H59*'Points System'!$B$17)+(I59*'Points System'!$B$4)+(J59*'Points System'!$B$5)+(K59*'Points System'!$B$6)+(L59*'Points System'!$B$7)+(M59*'Points System'!$B$3)+(N59*'Points System'!$B$2)+(O59*'Points System'!$B$11)+(P59*'Points System'!$B$12)+(Q59*'Points System'!$B$10)+(R59*'Points System'!$B$13)+(S59*'Points System'!$B$8)+(T59*'Points System'!$B$9)+(U59*'Points System'!$B$14)+(F59*'Points System'!$B$15)</f>
        <v>268.68000000000006</v>
      </c>
      <c r="D59">
        <f t="shared" si="4"/>
        <v>0.10710287154871767</v>
      </c>
      <c r="E59">
        <f t="shared" si="5"/>
        <v>-1.150516862127875</v>
      </c>
      <c r="F59">
        <v>430.3</v>
      </c>
      <c r="G59">
        <v>463.43</v>
      </c>
      <c r="H59">
        <v>112.84</v>
      </c>
      <c r="I59">
        <v>72.87</v>
      </c>
      <c r="J59">
        <v>22.56</v>
      </c>
      <c r="K59">
        <v>1.02</v>
      </c>
      <c r="L59">
        <v>15.08</v>
      </c>
      <c r="M59">
        <v>62</v>
      </c>
      <c r="N59">
        <v>64</v>
      </c>
      <c r="O59">
        <v>4.22</v>
      </c>
      <c r="P59">
        <v>1.39</v>
      </c>
      <c r="Q59">
        <v>5.25</v>
      </c>
      <c r="R59">
        <v>3.6</v>
      </c>
      <c r="S59">
        <v>55.39</v>
      </c>
      <c r="T59">
        <v>102.16</v>
      </c>
      <c r="U59">
        <v>195.9</v>
      </c>
      <c r="V59">
        <v>0.26300000000000001</v>
      </c>
      <c r="W59">
        <v>110.33</v>
      </c>
      <c r="X59">
        <f t="shared" si="3"/>
        <v>0.57976393414323646</v>
      </c>
    </row>
    <row r="60" spans="1:24">
      <c r="A60" t="s">
        <v>158</v>
      </c>
      <c r="B60" t="s">
        <v>267</v>
      </c>
      <c r="C60">
        <f>(H60*'Points System'!$B$17)+(I60*'Points System'!$B$4)+(J60*'Points System'!$B$5)+(K60*'Points System'!$B$6)+(L60*'Points System'!$B$7)+(M60*'Points System'!$B$3)+(N60*'Points System'!$B$2)+(O60*'Points System'!$B$11)+(P60*'Points System'!$B$12)+(Q60*'Points System'!$B$10)+(R60*'Points System'!$B$13)+(S60*'Points System'!$B$8)+(T60*'Points System'!$B$9)+(U60*'Points System'!$B$14)+(F60*'Points System'!$B$15)</f>
        <v>263.91000000000003</v>
      </c>
      <c r="D60">
        <f t="shared" si="4"/>
        <v>8.2864890946778846E-3</v>
      </c>
      <c r="E60">
        <f t="shared" si="5"/>
        <v>-1.2493332445819147</v>
      </c>
      <c r="F60">
        <v>479.3</v>
      </c>
      <c r="G60">
        <v>502.29</v>
      </c>
      <c r="H60">
        <v>120.56</v>
      </c>
      <c r="I60">
        <v>73.39</v>
      </c>
      <c r="J60">
        <v>21.73</v>
      </c>
      <c r="K60">
        <v>1.93</v>
      </c>
      <c r="L60">
        <v>23.34</v>
      </c>
      <c r="M60">
        <v>73.66</v>
      </c>
      <c r="N60">
        <v>61.89</v>
      </c>
      <c r="O60">
        <v>1.66</v>
      </c>
      <c r="P60">
        <v>1.25</v>
      </c>
      <c r="Q60">
        <v>1.66</v>
      </c>
      <c r="R60">
        <v>2.73</v>
      </c>
      <c r="S60">
        <v>36.92</v>
      </c>
      <c r="T60">
        <v>126.63</v>
      </c>
      <c r="U60">
        <v>174.6</v>
      </c>
      <c r="V60">
        <v>0.252</v>
      </c>
      <c r="W60">
        <v>123</v>
      </c>
      <c r="X60">
        <f t="shared" si="3"/>
        <v>0.5254136056859583</v>
      </c>
    </row>
    <row r="61" spans="1:24">
      <c r="A61" t="s">
        <v>159</v>
      </c>
      <c r="B61" t="s">
        <v>267</v>
      </c>
      <c r="C61">
        <f>(H61*'Points System'!$B$17)+(I61*'Points System'!$B$4)+(J61*'Points System'!$B$5)+(K61*'Points System'!$B$6)+(L61*'Points System'!$B$7)+(M61*'Points System'!$B$3)+(N61*'Points System'!$B$2)+(O61*'Points System'!$B$11)+(P61*'Points System'!$B$12)+(Q61*'Points System'!$B$10)+(R61*'Points System'!$B$13)+(S61*'Points System'!$B$8)+(T61*'Points System'!$B$9)+(U61*'Points System'!$B$14)+(F61*'Points System'!$B$15)</f>
        <v>263.51000000000005</v>
      </c>
      <c r="D61">
        <f t="shared" si="4"/>
        <v>0</v>
      </c>
      <c r="E61">
        <f t="shared" si="5"/>
        <v>-1.2576197336765926</v>
      </c>
      <c r="F61">
        <v>440.7</v>
      </c>
      <c r="G61">
        <v>461.71</v>
      </c>
      <c r="H61">
        <v>122.6</v>
      </c>
      <c r="I61">
        <v>72.8</v>
      </c>
      <c r="J61">
        <v>25.5</v>
      </c>
      <c r="K61">
        <v>4.74</v>
      </c>
      <c r="L61">
        <v>18.55</v>
      </c>
      <c r="M61">
        <v>61.97</v>
      </c>
      <c r="N61">
        <v>60.45</v>
      </c>
      <c r="O61">
        <v>4.3099999999999996</v>
      </c>
      <c r="P61">
        <v>4.0599999999999996</v>
      </c>
      <c r="Q61">
        <v>1.56</v>
      </c>
      <c r="R61">
        <v>2.5299999999999998</v>
      </c>
      <c r="S61">
        <v>30.98</v>
      </c>
      <c r="T61">
        <v>103.92</v>
      </c>
      <c r="U61">
        <v>196.4</v>
      </c>
      <c r="V61">
        <v>0.27400000000000002</v>
      </c>
      <c r="W61">
        <v>114.83</v>
      </c>
      <c r="X61">
        <f t="shared" si="3"/>
        <v>0.57072621342401086</v>
      </c>
    </row>
    <row r="62" spans="1:24">
      <c r="A62" t="s">
        <v>165</v>
      </c>
      <c r="B62" t="s">
        <v>267</v>
      </c>
      <c r="C62">
        <f>(H62*'Points System'!$B$17)+(I62*'Points System'!$B$4)+(J62*'Points System'!$B$5)+(K62*'Points System'!$B$6)+(L62*'Points System'!$B$7)+(M62*'Points System'!$B$3)+(N62*'Points System'!$B$2)+(O62*'Points System'!$B$11)+(P62*'Points System'!$B$12)+(Q62*'Points System'!$B$10)+(R62*'Points System'!$B$13)+(S62*'Points System'!$B$8)+(T62*'Points System'!$B$9)+(U62*'Points System'!$B$14)+(F62*'Points System'!$B$15)</f>
        <v>262.51</v>
      </c>
      <c r="D62">
        <f t="shared" si="4"/>
        <v>-2.0716222736697043E-2</v>
      </c>
      <c r="E62">
        <f t="shared" si="5"/>
        <v>-1.2783359564132897</v>
      </c>
      <c r="F62">
        <v>456</v>
      </c>
      <c r="G62">
        <v>464</v>
      </c>
      <c r="H62">
        <v>117.25</v>
      </c>
      <c r="I62">
        <v>79</v>
      </c>
      <c r="J62">
        <v>21.25</v>
      </c>
      <c r="K62">
        <v>1.67</v>
      </c>
      <c r="L62">
        <v>15.75</v>
      </c>
      <c r="M62">
        <v>67.25</v>
      </c>
      <c r="N62">
        <v>59</v>
      </c>
      <c r="O62">
        <v>3</v>
      </c>
      <c r="P62">
        <v>3.25</v>
      </c>
      <c r="Q62">
        <v>6</v>
      </c>
      <c r="R62">
        <v>4.5</v>
      </c>
      <c r="S62">
        <v>28</v>
      </c>
      <c r="T62">
        <v>87</v>
      </c>
      <c r="U62">
        <v>0</v>
      </c>
      <c r="V62">
        <v>0.25600000000000001</v>
      </c>
      <c r="W62">
        <v>119</v>
      </c>
      <c r="X62">
        <f t="shared" si="3"/>
        <v>0.56575431034482759</v>
      </c>
    </row>
    <row r="63" spans="1:24">
      <c r="A63" t="s">
        <v>169</v>
      </c>
      <c r="B63" t="s">
        <v>267</v>
      </c>
      <c r="C63">
        <f>(H63*'Points System'!$B$17)+(I63*'Points System'!$B$4)+(J63*'Points System'!$B$5)+(K63*'Points System'!$B$6)+(L63*'Points System'!$B$7)+(M63*'Points System'!$B$3)+(N63*'Points System'!$B$2)+(O63*'Points System'!$B$11)+(P63*'Points System'!$B$12)+(Q63*'Points System'!$B$10)+(R63*'Points System'!$B$13)+(S63*'Points System'!$B$8)+(T63*'Points System'!$B$9)+(U63*'Points System'!$B$14)+(F63*'Points System'!$B$15)</f>
        <v>256.65999999999997</v>
      </c>
      <c r="D63">
        <f t="shared" si="4"/>
        <v>-0.14190612574636807</v>
      </c>
      <c r="E63">
        <f t="shared" si="5"/>
        <v>-1.3995258594229607</v>
      </c>
      <c r="F63">
        <v>513.1</v>
      </c>
      <c r="G63">
        <v>539.71</v>
      </c>
      <c r="H63">
        <v>134.83000000000001</v>
      </c>
      <c r="I63">
        <v>87.49</v>
      </c>
      <c r="J63">
        <v>28.16</v>
      </c>
      <c r="K63">
        <v>2.62</v>
      </c>
      <c r="L63">
        <v>16.61</v>
      </c>
      <c r="M63">
        <v>65.31</v>
      </c>
      <c r="N63">
        <v>60.82</v>
      </c>
      <c r="O63">
        <v>3.68</v>
      </c>
      <c r="P63">
        <v>1.92</v>
      </c>
      <c r="Q63">
        <v>3.25</v>
      </c>
      <c r="R63">
        <v>3.37</v>
      </c>
      <c r="S63">
        <v>36.14</v>
      </c>
      <c r="T63">
        <v>128.72999999999999</v>
      </c>
      <c r="U63">
        <v>226.7</v>
      </c>
      <c r="V63">
        <v>0.26300000000000001</v>
      </c>
      <c r="W63">
        <v>134</v>
      </c>
      <c r="X63">
        <f t="shared" si="3"/>
        <v>0.47555168516425478</v>
      </c>
    </row>
    <row r="64" spans="1:24">
      <c r="A64" t="s">
        <v>578</v>
      </c>
      <c r="B64" t="s">
        <v>267</v>
      </c>
      <c r="C64">
        <f>(H64*'Points System'!$B$17)+(I64*'Points System'!$B$4)+(J64*'Points System'!$B$5)+(K64*'Points System'!$B$6)+(L64*'Points System'!$B$7)+(M64*'Points System'!$B$3)+(N64*'Points System'!$B$2)+(O64*'Points System'!$B$11)+(P64*'Points System'!$B$12)+(Q64*'Points System'!$B$10)+(R64*'Points System'!$B$13)+(S64*'Points System'!$B$8)+(T64*'Points System'!$B$9)+(U64*'Points System'!$B$14)+(F64*'Points System'!$B$15)</f>
        <v>255</v>
      </c>
      <c r="D64">
        <f t="shared" si="4"/>
        <v>-0.17629505548928237</v>
      </c>
      <c r="E64">
        <f t="shared" si="5"/>
        <v>-1.433914789165875</v>
      </c>
      <c r="F64">
        <v>431.5</v>
      </c>
      <c r="G64">
        <v>468</v>
      </c>
      <c r="H64">
        <v>110</v>
      </c>
      <c r="I64">
        <v>63</v>
      </c>
      <c r="J64">
        <v>24</v>
      </c>
      <c r="K64">
        <v>3</v>
      </c>
      <c r="L64">
        <v>15</v>
      </c>
      <c r="M64">
        <v>64.5</v>
      </c>
      <c r="N64">
        <v>53.5</v>
      </c>
      <c r="O64">
        <v>6.5</v>
      </c>
      <c r="P64">
        <v>4.5</v>
      </c>
      <c r="Q64">
        <v>3</v>
      </c>
      <c r="R64">
        <v>0</v>
      </c>
      <c r="S64">
        <v>30</v>
      </c>
      <c r="T64">
        <v>78</v>
      </c>
      <c r="U64">
        <v>0</v>
      </c>
      <c r="V64">
        <v>0.246</v>
      </c>
      <c r="W64">
        <v>122</v>
      </c>
      <c r="X64">
        <f t="shared" ref="X64:X95" si="6">C64/G64</f>
        <v>0.54487179487179482</v>
      </c>
    </row>
    <row r="65" spans="1:24">
      <c r="A65" t="s">
        <v>170</v>
      </c>
      <c r="B65" t="s">
        <v>267</v>
      </c>
      <c r="C65">
        <f>(H65*'Points System'!$B$17)+(I65*'Points System'!$B$4)+(J65*'Points System'!$B$5)+(K65*'Points System'!$B$6)+(L65*'Points System'!$B$7)+(M65*'Points System'!$B$3)+(N65*'Points System'!$B$2)+(O65*'Points System'!$B$11)+(P65*'Points System'!$B$12)+(Q65*'Points System'!$B$10)+(R65*'Points System'!$B$13)+(S65*'Points System'!$B$8)+(T65*'Points System'!$B$9)+(U65*'Points System'!$B$14)+(F65*'Points System'!$B$15)</f>
        <v>254.18</v>
      </c>
      <c r="D65">
        <f t="shared" si="4"/>
        <v>-0.19328235813337291</v>
      </c>
      <c r="E65">
        <f t="shared" si="5"/>
        <v>-1.4509020918099655</v>
      </c>
      <c r="F65">
        <v>501.7</v>
      </c>
      <c r="G65">
        <v>528.86</v>
      </c>
      <c r="H65">
        <v>122.87</v>
      </c>
      <c r="I65">
        <v>94.1</v>
      </c>
      <c r="J65">
        <v>18.309999999999999</v>
      </c>
      <c r="K65">
        <v>5.22</v>
      </c>
      <c r="L65">
        <v>5.77</v>
      </c>
      <c r="M65">
        <v>39.89</v>
      </c>
      <c r="N65">
        <v>63.28</v>
      </c>
      <c r="O65">
        <v>57.94</v>
      </c>
      <c r="P65">
        <v>14.21</v>
      </c>
      <c r="Q65">
        <v>1.68</v>
      </c>
      <c r="R65">
        <v>3.17</v>
      </c>
      <c r="S65">
        <v>35.630000000000003</v>
      </c>
      <c r="T65">
        <v>99.49</v>
      </c>
      <c r="U65">
        <v>169.2</v>
      </c>
      <c r="V65">
        <v>0.246</v>
      </c>
      <c r="W65">
        <v>133</v>
      </c>
      <c r="X65">
        <f t="shared" si="6"/>
        <v>0.48061868925613582</v>
      </c>
    </row>
    <row r="66" spans="1:24">
      <c r="A66" t="s">
        <v>175</v>
      </c>
      <c r="B66" t="s">
        <v>267</v>
      </c>
      <c r="C66">
        <f>(H66*'Points System'!$B$17)+(I66*'Points System'!$B$4)+(J66*'Points System'!$B$5)+(K66*'Points System'!$B$6)+(L66*'Points System'!$B$7)+(M66*'Points System'!$B$3)+(N66*'Points System'!$B$2)+(O66*'Points System'!$B$11)+(P66*'Points System'!$B$12)+(Q66*'Points System'!$B$10)+(R66*'Points System'!$B$13)+(S66*'Points System'!$B$8)+(T66*'Points System'!$B$9)+(U66*'Points System'!$B$14)+(F66*'Points System'!$B$15)</f>
        <v>252.60000000000002</v>
      </c>
      <c r="D66">
        <f t="shared" ref="D66:D97" si="7">E66-$A$126</f>
        <v>-0.2260139900573519</v>
      </c>
      <c r="E66">
        <f t="shared" ref="E66:E97" si="8">(C66-$A$124)/$A$122</f>
        <v>-1.4836337237339445</v>
      </c>
      <c r="F66">
        <v>447.9</v>
      </c>
      <c r="G66">
        <v>486.71</v>
      </c>
      <c r="H66">
        <v>113.78</v>
      </c>
      <c r="I66">
        <v>71.81</v>
      </c>
      <c r="J66">
        <v>23.66</v>
      </c>
      <c r="K66">
        <v>1.46</v>
      </c>
      <c r="L66">
        <v>15.63</v>
      </c>
      <c r="M66">
        <v>59.83</v>
      </c>
      <c r="N66">
        <v>63.32</v>
      </c>
      <c r="O66">
        <v>9.0299999999999994</v>
      </c>
      <c r="P66">
        <v>3</v>
      </c>
      <c r="Q66">
        <v>2.48</v>
      </c>
      <c r="R66">
        <v>2.63</v>
      </c>
      <c r="S66">
        <v>47.29</v>
      </c>
      <c r="T66">
        <v>112.38</v>
      </c>
      <c r="U66">
        <v>210.6</v>
      </c>
      <c r="V66">
        <v>0.255</v>
      </c>
      <c r="W66">
        <v>107.17</v>
      </c>
      <c r="X66">
        <f t="shared" si="6"/>
        <v>0.51899488401717664</v>
      </c>
    </row>
    <row r="67" spans="1:24">
      <c r="A67" t="s">
        <v>186</v>
      </c>
      <c r="B67" t="s">
        <v>267</v>
      </c>
      <c r="C67">
        <f>(H67*'Points System'!$B$17)+(I67*'Points System'!$B$4)+(J67*'Points System'!$B$5)+(K67*'Points System'!$B$6)+(L67*'Points System'!$B$7)+(M67*'Points System'!$B$3)+(N67*'Points System'!$B$2)+(O67*'Points System'!$B$11)+(P67*'Points System'!$B$12)+(Q67*'Points System'!$B$10)+(R67*'Points System'!$B$13)+(S67*'Points System'!$B$8)+(T67*'Points System'!$B$9)+(U67*'Points System'!$B$14)+(F67*'Points System'!$B$15)</f>
        <v>244.61000000000004</v>
      </c>
      <c r="D67">
        <f t="shared" si="7"/>
        <v>-0.39153660972355109</v>
      </c>
      <c r="E67">
        <f t="shared" si="8"/>
        <v>-1.6491563434001437</v>
      </c>
      <c r="F67">
        <v>452.2</v>
      </c>
      <c r="G67">
        <v>549.42999999999995</v>
      </c>
      <c r="H67">
        <v>100.95</v>
      </c>
      <c r="I67">
        <v>57.41</v>
      </c>
      <c r="J67">
        <v>18.489999999999998</v>
      </c>
      <c r="K67">
        <v>1.41</v>
      </c>
      <c r="L67">
        <v>22.17</v>
      </c>
      <c r="M67">
        <v>58.11</v>
      </c>
      <c r="N67">
        <v>64.87</v>
      </c>
      <c r="O67">
        <v>8.31</v>
      </c>
      <c r="P67">
        <v>5.63</v>
      </c>
      <c r="Q67">
        <v>5.97</v>
      </c>
      <c r="R67">
        <v>2.73</v>
      </c>
      <c r="S67">
        <v>79.510000000000005</v>
      </c>
      <c r="T67">
        <v>153.83000000000001</v>
      </c>
      <c r="U67">
        <v>197</v>
      </c>
      <c r="V67">
        <v>0.224</v>
      </c>
      <c r="W67">
        <v>139.33000000000001</v>
      </c>
      <c r="X67">
        <f t="shared" si="6"/>
        <v>0.44520685073621763</v>
      </c>
    </row>
    <row r="68" spans="1:24">
      <c r="A68" t="s">
        <v>187</v>
      </c>
      <c r="B68" t="s">
        <v>267</v>
      </c>
      <c r="C68">
        <f>(H68*'Points System'!$B$17)+(I68*'Points System'!$B$4)+(J68*'Points System'!$B$5)+(K68*'Points System'!$B$6)+(L68*'Points System'!$B$7)+(M68*'Points System'!$B$3)+(N68*'Points System'!$B$2)+(O68*'Points System'!$B$11)+(P68*'Points System'!$B$12)+(Q68*'Points System'!$B$10)+(R68*'Points System'!$B$13)+(S68*'Points System'!$B$8)+(T68*'Points System'!$B$9)+(U68*'Points System'!$B$14)+(F68*'Points System'!$B$15)</f>
        <v>243.01000000000005</v>
      </c>
      <c r="D68">
        <f t="shared" si="7"/>
        <v>-0.42468256610226418</v>
      </c>
      <c r="E68">
        <f t="shared" si="8"/>
        <v>-1.6823022997788568</v>
      </c>
      <c r="F68">
        <v>458.1</v>
      </c>
      <c r="G68">
        <v>485.71</v>
      </c>
      <c r="H68">
        <v>118.1</v>
      </c>
      <c r="I68">
        <v>65.09</v>
      </c>
      <c r="J68">
        <v>26.51</v>
      </c>
      <c r="K68">
        <v>5.84</v>
      </c>
      <c r="L68">
        <v>19.87</v>
      </c>
      <c r="M68">
        <v>62.53</v>
      </c>
      <c r="N68">
        <v>62.06</v>
      </c>
      <c r="O68">
        <v>5.63</v>
      </c>
      <c r="P68">
        <v>3.21</v>
      </c>
      <c r="Q68">
        <v>5.0999999999999996</v>
      </c>
      <c r="R68">
        <v>1.93</v>
      </c>
      <c r="S68">
        <v>28.49</v>
      </c>
      <c r="T68">
        <v>132.69999999999999</v>
      </c>
      <c r="U68">
        <v>208.8</v>
      </c>
      <c r="V68">
        <v>0.25700000000000001</v>
      </c>
      <c r="W68">
        <v>124.17</v>
      </c>
      <c r="X68">
        <f t="shared" si="6"/>
        <v>0.50031912046282778</v>
      </c>
    </row>
    <row r="69" spans="1:24">
      <c r="A69" t="s">
        <v>192</v>
      </c>
      <c r="B69" t="s">
        <v>267</v>
      </c>
      <c r="C69">
        <f>(H69*'Points System'!$B$17)+(I69*'Points System'!$B$4)+(J69*'Points System'!$B$5)+(K69*'Points System'!$B$6)+(L69*'Points System'!$B$7)+(M69*'Points System'!$B$3)+(N69*'Points System'!$B$2)+(O69*'Points System'!$B$11)+(P69*'Points System'!$B$12)+(Q69*'Points System'!$B$10)+(R69*'Points System'!$B$13)+(S69*'Points System'!$B$8)+(T69*'Points System'!$B$9)+(U69*'Points System'!$B$14)+(F69*'Points System'!$B$15)</f>
        <v>234.38000000000011</v>
      </c>
      <c r="D69">
        <f t="shared" si="7"/>
        <v>-0.60346356831994785</v>
      </c>
      <c r="E69">
        <f t="shared" si="8"/>
        <v>-1.8610833019965405</v>
      </c>
      <c r="F69">
        <v>479.1</v>
      </c>
      <c r="G69">
        <v>487</v>
      </c>
      <c r="H69">
        <v>124.5</v>
      </c>
      <c r="I69">
        <v>79.319999999999993</v>
      </c>
      <c r="J69">
        <v>21.31</v>
      </c>
      <c r="K69">
        <v>11</v>
      </c>
      <c r="L69">
        <v>13.2</v>
      </c>
      <c r="M69">
        <v>55.7</v>
      </c>
      <c r="N69">
        <v>60.11</v>
      </c>
      <c r="O69">
        <v>11.22</v>
      </c>
      <c r="P69">
        <v>6.27</v>
      </c>
      <c r="Q69">
        <v>1.42</v>
      </c>
      <c r="R69">
        <v>2.63</v>
      </c>
      <c r="S69">
        <v>21.48</v>
      </c>
      <c r="T69">
        <v>117.02</v>
      </c>
      <c r="U69">
        <v>156.30000000000001</v>
      </c>
      <c r="V69">
        <v>0.26</v>
      </c>
      <c r="W69">
        <v>120.33</v>
      </c>
      <c r="X69">
        <f t="shared" si="6"/>
        <v>0.48127310061601664</v>
      </c>
    </row>
    <row r="70" spans="1:24">
      <c r="A70" t="s">
        <v>203</v>
      </c>
      <c r="B70" t="s">
        <v>267</v>
      </c>
      <c r="C70">
        <f>(H70*'Points System'!$B$17)+(I70*'Points System'!$B$4)+(J70*'Points System'!$B$5)+(K70*'Points System'!$B$6)+(L70*'Points System'!$B$7)+(M70*'Points System'!$B$3)+(N70*'Points System'!$B$2)+(O70*'Points System'!$B$11)+(P70*'Points System'!$B$12)+(Q70*'Points System'!$B$10)+(R70*'Points System'!$B$13)+(S70*'Points System'!$B$8)+(T70*'Points System'!$B$9)+(U70*'Points System'!$B$14)+(F70*'Points System'!$B$15)</f>
        <v>230.16000000000005</v>
      </c>
      <c r="D70">
        <f t="shared" si="7"/>
        <v>-0.69088602826880519</v>
      </c>
      <c r="E70">
        <f t="shared" si="8"/>
        <v>-1.9485057619453978</v>
      </c>
      <c r="F70">
        <v>519.79999999999995</v>
      </c>
      <c r="G70">
        <v>562.71</v>
      </c>
      <c r="H70">
        <v>144.86000000000001</v>
      </c>
      <c r="I70">
        <v>107.31</v>
      </c>
      <c r="J70">
        <v>26.92</v>
      </c>
      <c r="K70">
        <v>3.6</v>
      </c>
      <c r="L70">
        <v>7.77</v>
      </c>
      <c r="M70">
        <v>44.57</v>
      </c>
      <c r="N70">
        <v>64.58</v>
      </c>
      <c r="O70">
        <v>16.03</v>
      </c>
      <c r="P70">
        <v>7.27</v>
      </c>
      <c r="Q70">
        <v>5.6</v>
      </c>
      <c r="R70">
        <v>2.0699999999999998</v>
      </c>
      <c r="S70">
        <v>32.46</v>
      </c>
      <c r="T70">
        <v>128.84</v>
      </c>
      <c r="U70">
        <v>207.8</v>
      </c>
      <c r="V70">
        <v>0.27800000000000002</v>
      </c>
      <c r="W70">
        <v>138.33000000000001</v>
      </c>
      <c r="X70">
        <f t="shared" si="6"/>
        <v>0.40902063229727575</v>
      </c>
    </row>
    <row r="71" spans="1:24">
      <c r="A71" t="s">
        <v>210</v>
      </c>
      <c r="B71" t="s">
        <v>267</v>
      </c>
      <c r="C71">
        <f>(H71*'Points System'!$B$17)+(I71*'Points System'!$B$4)+(J71*'Points System'!$B$5)+(K71*'Points System'!$B$6)+(L71*'Points System'!$B$7)+(M71*'Points System'!$B$3)+(N71*'Points System'!$B$2)+(O71*'Points System'!$B$11)+(P71*'Points System'!$B$12)+(Q71*'Points System'!$B$10)+(R71*'Points System'!$B$13)+(S71*'Points System'!$B$8)+(T71*'Points System'!$B$9)+(U71*'Points System'!$B$14)+(F71*'Points System'!$B$15)</f>
        <v>225.77999999999997</v>
      </c>
      <c r="D71">
        <f t="shared" si="7"/>
        <v>-0.78162308385553447</v>
      </c>
      <c r="E71">
        <f t="shared" si="8"/>
        <v>-2.0392428175321271</v>
      </c>
      <c r="F71">
        <v>390.6</v>
      </c>
      <c r="G71">
        <v>441.14</v>
      </c>
      <c r="H71">
        <v>105.95</v>
      </c>
      <c r="I71">
        <v>71.36</v>
      </c>
      <c r="J71">
        <v>19.510000000000002</v>
      </c>
      <c r="K71">
        <v>4.28</v>
      </c>
      <c r="L71">
        <v>10.35</v>
      </c>
      <c r="M71">
        <v>50.97</v>
      </c>
      <c r="N71">
        <v>46.61</v>
      </c>
      <c r="O71">
        <v>2.63</v>
      </c>
      <c r="P71">
        <v>2.2400000000000002</v>
      </c>
      <c r="Q71">
        <v>5</v>
      </c>
      <c r="R71">
        <v>2.5</v>
      </c>
      <c r="S71">
        <v>40.630000000000003</v>
      </c>
      <c r="T71">
        <v>82.44</v>
      </c>
      <c r="U71">
        <v>176.4</v>
      </c>
      <c r="V71">
        <v>0.27</v>
      </c>
      <c r="W71">
        <v>122.5</v>
      </c>
      <c r="X71">
        <f t="shared" si="6"/>
        <v>0.51181030965226459</v>
      </c>
    </row>
    <row r="72" spans="1:24">
      <c r="A72" t="s">
        <v>207</v>
      </c>
      <c r="B72" t="s">
        <v>267</v>
      </c>
      <c r="C72">
        <f>(H72*'Points System'!$B$17)+(I72*'Points System'!$B$4)+(J72*'Points System'!$B$5)+(K72*'Points System'!$B$6)+(L72*'Points System'!$B$7)+(M72*'Points System'!$B$3)+(N72*'Points System'!$B$2)+(O72*'Points System'!$B$11)+(P72*'Points System'!$B$12)+(Q72*'Points System'!$B$10)+(R72*'Points System'!$B$13)+(S72*'Points System'!$B$8)+(T72*'Points System'!$B$9)+(U72*'Points System'!$B$14)+(F72*'Points System'!$B$15)</f>
        <v>225.60999999999996</v>
      </c>
      <c r="D72">
        <f t="shared" si="7"/>
        <v>-0.78514484172077315</v>
      </c>
      <c r="E72">
        <f t="shared" si="8"/>
        <v>-2.0427645753973658</v>
      </c>
      <c r="F72">
        <v>429.1</v>
      </c>
      <c r="G72">
        <v>433.57</v>
      </c>
      <c r="H72">
        <v>113.94</v>
      </c>
      <c r="I72">
        <v>73.27</v>
      </c>
      <c r="J72">
        <v>24.54</v>
      </c>
      <c r="K72">
        <v>1.96</v>
      </c>
      <c r="L72">
        <v>16</v>
      </c>
      <c r="M72">
        <v>63.56</v>
      </c>
      <c r="N72">
        <v>52.8</v>
      </c>
      <c r="O72">
        <v>3.93</v>
      </c>
      <c r="P72">
        <v>1.33</v>
      </c>
      <c r="Q72">
        <v>2.77</v>
      </c>
      <c r="R72">
        <v>3.1</v>
      </c>
      <c r="S72">
        <v>39.4</v>
      </c>
      <c r="T72">
        <v>127.75</v>
      </c>
      <c r="U72">
        <v>179</v>
      </c>
      <c r="V72">
        <v>0.26300000000000001</v>
      </c>
      <c r="W72">
        <v>113.33</v>
      </c>
      <c r="X72">
        <f t="shared" si="6"/>
        <v>0.52035426805360141</v>
      </c>
    </row>
    <row r="73" spans="1:24">
      <c r="A73" t="s">
        <v>208</v>
      </c>
      <c r="B73" t="s">
        <v>267</v>
      </c>
      <c r="C73">
        <f>(H73*'Points System'!$B$17)+(I73*'Points System'!$B$4)+(J73*'Points System'!$B$5)+(K73*'Points System'!$B$6)+(L73*'Points System'!$B$7)+(M73*'Points System'!$B$3)+(N73*'Points System'!$B$2)+(O73*'Points System'!$B$11)+(P73*'Points System'!$B$12)+(Q73*'Points System'!$B$10)+(R73*'Points System'!$B$13)+(S73*'Points System'!$B$8)+(T73*'Points System'!$B$9)+(U73*'Points System'!$B$14)+(F73*'Points System'!$B$15)</f>
        <v>224.59999999999997</v>
      </c>
      <c r="D73">
        <f t="shared" si="7"/>
        <v>-0.8060682266848358</v>
      </c>
      <c r="E73">
        <f t="shared" si="8"/>
        <v>-2.0636879603614284</v>
      </c>
      <c r="F73">
        <v>429.7</v>
      </c>
      <c r="G73">
        <v>443.57</v>
      </c>
      <c r="H73">
        <v>112.04</v>
      </c>
      <c r="I73">
        <v>83.14</v>
      </c>
      <c r="J73">
        <v>18.579999999999998</v>
      </c>
      <c r="K73">
        <v>3.57</v>
      </c>
      <c r="L73">
        <v>8.36</v>
      </c>
      <c r="M73">
        <v>47.1</v>
      </c>
      <c r="N73">
        <v>53.43</v>
      </c>
      <c r="O73">
        <v>15.45</v>
      </c>
      <c r="P73">
        <v>5.39</v>
      </c>
      <c r="Q73">
        <v>2</v>
      </c>
      <c r="R73">
        <v>2.63</v>
      </c>
      <c r="S73">
        <v>35.700000000000003</v>
      </c>
      <c r="T73">
        <v>88.14</v>
      </c>
      <c r="U73">
        <v>138.5</v>
      </c>
      <c r="V73">
        <v>0.26</v>
      </c>
      <c r="W73">
        <v>122.17</v>
      </c>
      <c r="X73">
        <f t="shared" si="6"/>
        <v>0.50634623621976227</v>
      </c>
    </row>
    <row r="74" spans="1:24">
      <c r="A74" t="s">
        <v>217</v>
      </c>
      <c r="B74" t="s">
        <v>267</v>
      </c>
      <c r="C74">
        <f>(H74*'Points System'!$B$17)+(I74*'Points System'!$B$4)+(J74*'Points System'!$B$5)+(K74*'Points System'!$B$6)+(L74*'Points System'!$B$7)+(M74*'Points System'!$B$3)+(N74*'Points System'!$B$2)+(O74*'Points System'!$B$11)+(P74*'Points System'!$B$12)+(Q74*'Points System'!$B$10)+(R74*'Points System'!$B$13)+(S74*'Points System'!$B$8)+(T74*'Points System'!$B$9)+(U74*'Points System'!$B$14)+(F74*'Points System'!$B$15)</f>
        <v>223.49</v>
      </c>
      <c r="D74">
        <f t="shared" si="7"/>
        <v>-0.82906323392256742</v>
      </c>
      <c r="E74">
        <f t="shared" si="8"/>
        <v>-2.0866829675991601</v>
      </c>
      <c r="F74">
        <v>475.11</v>
      </c>
      <c r="G74">
        <v>484.33</v>
      </c>
      <c r="H74">
        <v>122.84</v>
      </c>
      <c r="I74">
        <v>89.95</v>
      </c>
      <c r="J74">
        <v>17.16</v>
      </c>
      <c r="K74">
        <v>2.42</v>
      </c>
      <c r="L74">
        <v>13.64</v>
      </c>
      <c r="M74">
        <v>57.98</v>
      </c>
      <c r="N74">
        <v>57.79</v>
      </c>
      <c r="O74">
        <v>6.98</v>
      </c>
      <c r="P74">
        <v>4.68</v>
      </c>
      <c r="Q74">
        <v>5.28</v>
      </c>
      <c r="R74">
        <v>3.6</v>
      </c>
      <c r="S74">
        <v>31.48</v>
      </c>
      <c r="T74">
        <v>117.43</v>
      </c>
      <c r="U74">
        <v>185</v>
      </c>
      <c r="V74">
        <v>0.26</v>
      </c>
      <c r="W74">
        <v>132.6</v>
      </c>
      <c r="X74">
        <f t="shared" si="6"/>
        <v>0.46144157908863792</v>
      </c>
    </row>
    <row r="75" spans="1:24">
      <c r="A75" t="s">
        <v>215</v>
      </c>
      <c r="B75" t="s">
        <v>267</v>
      </c>
      <c r="C75">
        <f>(H75*'Points System'!$B$17)+(I75*'Points System'!$B$4)+(J75*'Points System'!$B$5)+(K75*'Points System'!$B$6)+(L75*'Points System'!$B$7)+(M75*'Points System'!$B$3)+(N75*'Points System'!$B$2)+(O75*'Points System'!$B$11)+(P75*'Points System'!$B$12)+(Q75*'Points System'!$B$10)+(R75*'Points System'!$B$13)+(S75*'Points System'!$B$8)+(T75*'Points System'!$B$9)+(U75*'Points System'!$B$14)+(F75*'Points System'!$B$15)</f>
        <v>222.51000000000002</v>
      </c>
      <c r="D75">
        <f t="shared" si="7"/>
        <v>-0.84936513220452903</v>
      </c>
      <c r="E75">
        <f t="shared" si="8"/>
        <v>-2.1069848658811217</v>
      </c>
      <c r="F75">
        <v>399.5</v>
      </c>
      <c r="G75">
        <v>439.29</v>
      </c>
      <c r="H75">
        <v>100.31</v>
      </c>
      <c r="I75">
        <v>60.3</v>
      </c>
      <c r="J75">
        <v>25.74</v>
      </c>
      <c r="K75">
        <v>3.41</v>
      </c>
      <c r="L75">
        <v>11.08</v>
      </c>
      <c r="M75">
        <v>46.01</v>
      </c>
      <c r="N75">
        <v>51.18</v>
      </c>
      <c r="O75">
        <v>1.5</v>
      </c>
      <c r="P75">
        <v>0.9</v>
      </c>
      <c r="Q75">
        <v>3.63</v>
      </c>
      <c r="R75">
        <v>3.13</v>
      </c>
      <c r="S75">
        <v>49.11</v>
      </c>
      <c r="T75">
        <v>94.35</v>
      </c>
      <c r="U75">
        <v>124.1</v>
      </c>
      <c r="V75">
        <v>0.249</v>
      </c>
      <c r="W75">
        <v>121.5</v>
      </c>
      <c r="X75">
        <f t="shared" si="6"/>
        <v>0.50652188759134065</v>
      </c>
    </row>
    <row r="76" spans="1:24">
      <c r="A76" t="s">
        <v>221</v>
      </c>
      <c r="B76" t="s">
        <v>267</v>
      </c>
      <c r="C76">
        <f>(H76*'Points System'!$B$17)+(I76*'Points System'!$B$4)+(J76*'Points System'!$B$5)+(K76*'Points System'!$B$6)+(L76*'Points System'!$B$7)+(M76*'Points System'!$B$3)+(N76*'Points System'!$B$2)+(O76*'Points System'!$B$11)+(P76*'Points System'!$B$12)+(Q76*'Points System'!$B$10)+(R76*'Points System'!$B$13)+(S76*'Points System'!$B$8)+(T76*'Points System'!$B$9)+(U76*'Points System'!$B$14)+(F76*'Points System'!$B$15)</f>
        <v>219.12</v>
      </c>
      <c r="D76">
        <f t="shared" si="7"/>
        <v>-0.91959312728192821</v>
      </c>
      <c r="E76">
        <f t="shared" si="8"/>
        <v>-2.1772128609585208</v>
      </c>
      <c r="F76">
        <v>486.25</v>
      </c>
      <c r="G76">
        <v>543.66999999999996</v>
      </c>
      <c r="H76">
        <v>126.74</v>
      </c>
      <c r="I76">
        <v>88.11</v>
      </c>
      <c r="J76">
        <v>24.91</v>
      </c>
      <c r="K76">
        <v>4.18</v>
      </c>
      <c r="L76">
        <v>8.68</v>
      </c>
      <c r="M76">
        <v>46.21</v>
      </c>
      <c r="N76">
        <v>61.49</v>
      </c>
      <c r="O76">
        <v>13.69</v>
      </c>
      <c r="P76">
        <v>6.69</v>
      </c>
      <c r="Q76">
        <v>3.54</v>
      </c>
      <c r="R76">
        <v>3.37</v>
      </c>
      <c r="S76">
        <v>36.67</v>
      </c>
      <c r="T76">
        <v>120.98</v>
      </c>
      <c r="U76">
        <v>200.2</v>
      </c>
      <c r="V76">
        <v>0.26</v>
      </c>
      <c r="W76">
        <v>135.4</v>
      </c>
      <c r="X76">
        <f t="shared" si="6"/>
        <v>0.40303860797910501</v>
      </c>
    </row>
    <row r="77" spans="1:24">
      <c r="A77" t="s">
        <v>224</v>
      </c>
      <c r="B77" t="s">
        <v>267</v>
      </c>
      <c r="C77">
        <f>(H77*'Points System'!$B$17)+(I77*'Points System'!$B$4)+(J77*'Points System'!$B$5)+(K77*'Points System'!$B$6)+(L77*'Points System'!$B$7)+(M77*'Points System'!$B$3)+(N77*'Points System'!$B$2)+(O77*'Points System'!$B$11)+(P77*'Points System'!$B$12)+(Q77*'Points System'!$B$10)+(R77*'Points System'!$B$13)+(S77*'Points System'!$B$8)+(T77*'Points System'!$B$9)+(U77*'Points System'!$B$14)+(F77*'Points System'!$B$15)</f>
        <v>217.25999999999993</v>
      </c>
      <c r="D77">
        <f t="shared" si="7"/>
        <v>-0.95812530157218379</v>
      </c>
      <c r="E77">
        <f t="shared" si="8"/>
        <v>-2.2157450352487764</v>
      </c>
      <c r="F77">
        <v>420</v>
      </c>
      <c r="G77">
        <v>453</v>
      </c>
      <c r="H77">
        <v>102.04</v>
      </c>
      <c r="I77">
        <v>59.4</v>
      </c>
      <c r="J77">
        <v>24.21</v>
      </c>
      <c r="K77">
        <v>4.42</v>
      </c>
      <c r="L77">
        <v>12.55</v>
      </c>
      <c r="M77">
        <v>54.01</v>
      </c>
      <c r="N77">
        <v>54.7</v>
      </c>
      <c r="O77">
        <v>12.63</v>
      </c>
      <c r="P77">
        <v>4.43</v>
      </c>
      <c r="Q77">
        <v>5.78</v>
      </c>
      <c r="R77">
        <v>2.8</v>
      </c>
      <c r="S77">
        <v>36.9</v>
      </c>
      <c r="T77">
        <v>113.61</v>
      </c>
      <c r="U77">
        <v>206.4</v>
      </c>
      <c r="V77">
        <v>0.24299999999999999</v>
      </c>
      <c r="W77">
        <v>107.67</v>
      </c>
      <c r="X77">
        <f t="shared" si="6"/>
        <v>0.47960264900662236</v>
      </c>
    </row>
    <row r="78" spans="1:24">
      <c r="A78" t="s">
        <v>225</v>
      </c>
      <c r="B78" t="s">
        <v>267</v>
      </c>
      <c r="C78">
        <f>(H78*'Points System'!$B$17)+(I78*'Points System'!$B$4)+(J78*'Points System'!$B$5)+(K78*'Points System'!$B$6)+(L78*'Points System'!$B$7)+(M78*'Points System'!$B$3)+(N78*'Points System'!$B$2)+(O78*'Points System'!$B$11)+(P78*'Points System'!$B$12)+(Q78*'Points System'!$B$10)+(R78*'Points System'!$B$13)+(S78*'Points System'!$B$8)+(T78*'Points System'!$B$9)+(U78*'Points System'!$B$14)+(F78*'Points System'!$B$15)</f>
        <v>217.25000000000006</v>
      </c>
      <c r="D78">
        <f t="shared" si="7"/>
        <v>-0.95833246379954828</v>
      </c>
      <c r="E78">
        <f t="shared" si="8"/>
        <v>-2.2159521974761409</v>
      </c>
      <c r="F78">
        <v>411</v>
      </c>
      <c r="G78">
        <v>432.83</v>
      </c>
      <c r="H78">
        <v>98.54</v>
      </c>
      <c r="I78">
        <v>58.43</v>
      </c>
      <c r="J78">
        <v>25.8</v>
      </c>
      <c r="K78">
        <v>3.66</v>
      </c>
      <c r="L78">
        <v>10.66</v>
      </c>
      <c r="M78">
        <v>53.41</v>
      </c>
      <c r="N78">
        <v>58.64</v>
      </c>
      <c r="O78">
        <v>6.67</v>
      </c>
      <c r="P78">
        <v>2.4</v>
      </c>
      <c r="Q78">
        <v>5.88</v>
      </c>
      <c r="R78">
        <v>2.83</v>
      </c>
      <c r="S78">
        <v>40.229999999999997</v>
      </c>
      <c r="T78">
        <v>108.83</v>
      </c>
      <c r="U78">
        <v>166.5</v>
      </c>
      <c r="V78">
        <v>0.24099999999999999</v>
      </c>
      <c r="W78">
        <v>121</v>
      </c>
      <c r="X78">
        <f t="shared" si="6"/>
        <v>0.50192916387496256</v>
      </c>
    </row>
    <row r="79" spans="1:24">
      <c r="A79" t="s">
        <v>579</v>
      </c>
      <c r="B79" t="s">
        <v>267</v>
      </c>
      <c r="C79">
        <f>(H79*'Points System'!$B$17)+(I79*'Points System'!$B$4)+(J79*'Points System'!$B$5)+(K79*'Points System'!$B$6)+(L79*'Points System'!$B$7)+(M79*'Points System'!$B$3)+(N79*'Points System'!$B$2)+(O79*'Points System'!$B$11)+(P79*'Points System'!$B$12)+(Q79*'Points System'!$B$10)+(R79*'Points System'!$B$13)+(S79*'Points System'!$B$8)+(T79*'Points System'!$B$9)+(U79*'Points System'!$B$14)+(F79*'Points System'!$B$15)</f>
        <v>215.5</v>
      </c>
      <c r="D79">
        <f t="shared" si="7"/>
        <v>-0.99458585358876683</v>
      </c>
      <c r="E79">
        <f t="shared" si="8"/>
        <v>-2.2522055872653595</v>
      </c>
      <c r="F79">
        <v>436</v>
      </c>
      <c r="G79">
        <v>472</v>
      </c>
      <c r="H79">
        <v>104.5</v>
      </c>
      <c r="I79">
        <v>76</v>
      </c>
      <c r="J79">
        <v>17.5</v>
      </c>
      <c r="K79">
        <v>4</v>
      </c>
      <c r="L79">
        <v>7.5</v>
      </c>
      <c r="M79">
        <v>48</v>
      </c>
      <c r="N79">
        <v>56</v>
      </c>
      <c r="O79">
        <v>10</v>
      </c>
      <c r="P79">
        <v>4</v>
      </c>
      <c r="Q79">
        <v>3.5</v>
      </c>
      <c r="R79">
        <v>0</v>
      </c>
      <c r="S79">
        <v>29.5</v>
      </c>
      <c r="T79">
        <v>80.5</v>
      </c>
      <c r="U79">
        <v>0</v>
      </c>
      <c r="V79">
        <v>0.23799999999999999</v>
      </c>
      <c r="W79">
        <v>117</v>
      </c>
      <c r="X79">
        <f t="shared" si="6"/>
        <v>0.4565677966101695</v>
      </c>
    </row>
    <row r="80" spans="1:24">
      <c r="A80" t="s">
        <v>236</v>
      </c>
      <c r="B80" t="s">
        <v>267</v>
      </c>
      <c r="C80">
        <f>(H80*'Points System'!$B$17)+(I80*'Points System'!$B$4)+(J80*'Points System'!$B$5)+(K80*'Points System'!$B$6)+(L80*'Points System'!$B$7)+(M80*'Points System'!$B$3)+(N80*'Points System'!$B$2)+(O80*'Points System'!$B$11)+(P80*'Points System'!$B$12)+(Q80*'Points System'!$B$10)+(R80*'Points System'!$B$13)+(S80*'Points System'!$B$8)+(T80*'Points System'!$B$9)+(U80*'Points System'!$B$14)+(F80*'Points System'!$B$15)</f>
        <v>207.14</v>
      </c>
      <c r="D80">
        <f t="shared" si="7"/>
        <v>-1.1677734756675442</v>
      </c>
      <c r="E80">
        <f t="shared" si="8"/>
        <v>-2.4253932093441368</v>
      </c>
      <c r="F80">
        <v>426.9</v>
      </c>
      <c r="G80">
        <v>458.57</v>
      </c>
      <c r="H80">
        <v>100.65</v>
      </c>
      <c r="I80">
        <v>62.46</v>
      </c>
      <c r="J80">
        <v>18.510000000000002</v>
      </c>
      <c r="K80">
        <v>1.26</v>
      </c>
      <c r="L80">
        <v>18.27</v>
      </c>
      <c r="M80">
        <v>52.97</v>
      </c>
      <c r="N80">
        <v>61.18</v>
      </c>
      <c r="O80">
        <v>13.87</v>
      </c>
      <c r="P80">
        <v>6.2</v>
      </c>
      <c r="Q80">
        <v>5.13</v>
      </c>
      <c r="R80">
        <v>2.33</v>
      </c>
      <c r="S80">
        <v>48.96</v>
      </c>
      <c r="T80">
        <v>145.11000000000001</v>
      </c>
      <c r="U80">
        <v>200.1</v>
      </c>
      <c r="V80">
        <v>0.23400000000000001</v>
      </c>
      <c r="W80">
        <v>121.17</v>
      </c>
      <c r="X80">
        <f t="shared" si="6"/>
        <v>0.45170857230084827</v>
      </c>
    </row>
    <row r="81" spans="1:24">
      <c r="A81" t="s">
        <v>233</v>
      </c>
      <c r="B81" t="s">
        <v>267</v>
      </c>
      <c r="C81">
        <f>(H81*'Points System'!$B$17)+(I81*'Points System'!$B$4)+(J81*'Points System'!$B$5)+(K81*'Points System'!$B$6)+(L81*'Points System'!$B$7)+(M81*'Points System'!$B$3)+(N81*'Points System'!$B$2)+(O81*'Points System'!$B$11)+(P81*'Points System'!$B$12)+(Q81*'Points System'!$B$10)+(R81*'Points System'!$B$13)+(S81*'Points System'!$B$8)+(T81*'Points System'!$B$9)+(U81*'Points System'!$B$14)+(F81*'Points System'!$B$15)</f>
        <v>206.65999999999997</v>
      </c>
      <c r="D81">
        <f t="shared" si="7"/>
        <v>-1.1777172625811587</v>
      </c>
      <c r="E81">
        <f t="shared" si="8"/>
        <v>-2.4353369962577514</v>
      </c>
      <c r="F81">
        <v>345.1</v>
      </c>
      <c r="G81">
        <v>347.57</v>
      </c>
      <c r="H81">
        <v>91.82</v>
      </c>
      <c r="I81">
        <v>62.48</v>
      </c>
      <c r="J81">
        <v>21.28</v>
      </c>
      <c r="K81">
        <v>1.21</v>
      </c>
      <c r="L81">
        <v>8.6999999999999993</v>
      </c>
      <c r="M81">
        <v>42.8</v>
      </c>
      <c r="N81">
        <v>43.77</v>
      </c>
      <c r="O81">
        <v>2.89</v>
      </c>
      <c r="P81">
        <v>1.48</v>
      </c>
      <c r="Q81">
        <v>4.2300000000000004</v>
      </c>
      <c r="R81">
        <v>2.0699999999999998</v>
      </c>
      <c r="S81">
        <v>42.66</v>
      </c>
      <c r="T81">
        <v>71.680000000000007</v>
      </c>
      <c r="U81">
        <v>161.19999999999999</v>
      </c>
      <c r="V81">
        <v>0.26600000000000001</v>
      </c>
      <c r="W81">
        <v>105</v>
      </c>
      <c r="X81">
        <f t="shared" si="6"/>
        <v>0.59458526340017825</v>
      </c>
    </row>
    <row r="82" spans="1:24">
      <c r="A82" t="s">
        <v>234</v>
      </c>
      <c r="B82" t="s">
        <v>267</v>
      </c>
      <c r="C82">
        <f>(H82*'Points System'!$B$17)+(I82*'Points System'!$B$4)+(J82*'Points System'!$B$5)+(K82*'Points System'!$B$6)+(L82*'Points System'!$B$7)+(M82*'Points System'!$B$3)+(N82*'Points System'!$B$2)+(O82*'Points System'!$B$11)+(P82*'Points System'!$B$12)+(Q82*'Points System'!$B$10)+(R82*'Points System'!$B$13)+(S82*'Points System'!$B$8)+(T82*'Points System'!$B$9)+(U82*'Points System'!$B$14)+(F82*'Points System'!$B$15)</f>
        <v>205.02000000000004</v>
      </c>
      <c r="D82">
        <f t="shared" si="7"/>
        <v>-1.2116918678693385</v>
      </c>
      <c r="E82">
        <f t="shared" si="8"/>
        <v>-2.4693116015459311</v>
      </c>
      <c r="F82">
        <v>415.1</v>
      </c>
      <c r="G82">
        <v>442.29</v>
      </c>
      <c r="H82">
        <v>97.72</v>
      </c>
      <c r="I82">
        <v>53.91</v>
      </c>
      <c r="J82">
        <v>21.38</v>
      </c>
      <c r="K82">
        <v>1.74</v>
      </c>
      <c r="L82">
        <v>21.05</v>
      </c>
      <c r="M82">
        <v>57.59</v>
      </c>
      <c r="N82">
        <v>56.83</v>
      </c>
      <c r="O82">
        <v>2.89</v>
      </c>
      <c r="P82">
        <v>1.21</v>
      </c>
      <c r="Q82">
        <v>2.67</v>
      </c>
      <c r="R82">
        <v>2.2999999999999998</v>
      </c>
      <c r="S82">
        <v>40.6</v>
      </c>
      <c r="T82">
        <v>140.44</v>
      </c>
      <c r="U82">
        <v>193.8</v>
      </c>
      <c r="V82">
        <v>0.23300000000000001</v>
      </c>
      <c r="W82">
        <v>113.5</v>
      </c>
      <c r="X82">
        <f t="shared" si="6"/>
        <v>0.46354201994166727</v>
      </c>
    </row>
    <row r="83" spans="1:24">
      <c r="A83" t="s">
        <v>237</v>
      </c>
      <c r="B83" t="s">
        <v>267</v>
      </c>
      <c r="C83">
        <f>(H83*'Points System'!$B$17)+(I83*'Points System'!$B$4)+(J83*'Points System'!$B$5)+(K83*'Points System'!$B$6)+(L83*'Points System'!$B$7)+(M83*'Points System'!$B$3)+(N83*'Points System'!$B$2)+(O83*'Points System'!$B$11)+(P83*'Points System'!$B$12)+(Q83*'Points System'!$B$10)+(R83*'Points System'!$B$13)+(S83*'Points System'!$B$8)+(T83*'Points System'!$B$9)+(U83*'Points System'!$B$14)+(F83*'Points System'!$B$15)</f>
        <v>204.34999999999997</v>
      </c>
      <c r="D83">
        <f t="shared" si="7"/>
        <v>-1.225571737102926</v>
      </c>
      <c r="E83">
        <f t="shared" si="8"/>
        <v>-2.4831914707795186</v>
      </c>
      <c r="F83">
        <v>412.75</v>
      </c>
      <c r="G83">
        <v>408.17</v>
      </c>
      <c r="H83">
        <v>108.51</v>
      </c>
      <c r="I83">
        <v>74.94</v>
      </c>
      <c r="J83">
        <v>22.3</v>
      </c>
      <c r="K83">
        <v>3.23</v>
      </c>
      <c r="L83">
        <v>6.55</v>
      </c>
      <c r="M83">
        <v>45.36</v>
      </c>
      <c r="N83">
        <v>46.99</v>
      </c>
      <c r="O83">
        <v>13.73</v>
      </c>
      <c r="P83">
        <v>3.89</v>
      </c>
      <c r="Q83">
        <v>2.62</v>
      </c>
      <c r="R83">
        <v>3.13</v>
      </c>
      <c r="S83">
        <v>21.15</v>
      </c>
      <c r="T83">
        <v>77.040000000000006</v>
      </c>
      <c r="U83">
        <v>108.4</v>
      </c>
      <c r="V83">
        <v>0.26</v>
      </c>
      <c r="W83">
        <v>109</v>
      </c>
      <c r="X83">
        <f t="shared" si="6"/>
        <v>0.50064923928755167</v>
      </c>
    </row>
    <row r="84" spans="1:24">
      <c r="A84" t="s">
        <v>240</v>
      </c>
      <c r="B84" t="s">
        <v>267</v>
      </c>
      <c r="C84">
        <f>(H84*'Points System'!$B$17)+(I84*'Points System'!$B$4)+(J84*'Points System'!$B$5)+(K84*'Points System'!$B$6)+(L84*'Points System'!$B$7)+(M84*'Points System'!$B$3)+(N84*'Points System'!$B$2)+(O84*'Points System'!$B$11)+(P84*'Points System'!$B$12)+(Q84*'Points System'!$B$10)+(R84*'Points System'!$B$13)+(S84*'Points System'!$B$8)+(T84*'Points System'!$B$9)+(U84*'Points System'!$B$14)+(F84*'Points System'!$B$15)</f>
        <v>202.83000000000004</v>
      </c>
      <c r="D84">
        <f t="shared" si="7"/>
        <v>-1.257060395662702</v>
      </c>
      <c r="E84">
        <f t="shared" si="8"/>
        <v>-2.5146801293392946</v>
      </c>
      <c r="F84">
        <v>427.13</v>
      </c>
      <c r="G84">
        <v>417.67</v>
      </c>
      <c r="H84">
        <v>107.88</v>
      </c>
      <c r="I84">
        <v>66.87</v>
      </c>
      <c r="J84">
        <v>20.5</v>
      </c>
      <c r="K84">
        <v>2.75</v>
      </c>
      <c r="L84">
        <v>17.100000000000001</v>
      </c>
      <c r="M84">
        <v>60.83</v>
      </c>
      <c r="N84">
        <v>49.86</v>
      </c>
      <c r="O84">
        <v>1.98</v>
      </c>
      <c r="P84">
        <v>1.58</v>
      </c>
      <c r="Q84">
        <v>4.1399999999999997</v>
      </c>
      <c r="R84">
        <v>2.8</v>
      </c>
      <c r="S84">
        <v>26.38</v>
      </c>
      <c r="T84">
        <v>123.3</v>
      </c>
      <c r="U84">
        <v>69.400000000000006</v>
      </c>
      <c r="V84">
        <v>0.249</v>
      </c>
      <c r="W84">
        <v>112.6</v>
      </c>
      <c r="X84">
        <f t="shared" si="6"/>
        <v>0.48562262072928397</v>
      </c>
    </row>
    <row r="85" spans="1:24">
      <c r="A85" t="s">
        <v>242</v>
      </c>
      <c r="B85" t="s">
        <v>267</v>
      </c>
      <c r="C85">
        <f>(H85*'Points System'!$B$17)+(I85*'Points System'!$B$4)+(J85*'Points System'!$B$5)+(K85*'Points System'!$B$6)+(L85*'Points System'!$B$7)+(M85*'Points System'!$B$3)+(N85*'Points System'!$B$2)+(O85*'Points System'!$B$11)+(P85*'Points System'!$B$12)+(Q85*'Points System'!$B$10)+(R85*'Points System'!$B$13)+(S85*'Points System'!$B$8)+(T85*'Points System'!$B$9)+(U85*'Points System'!$B$14)+(F85*'Points System'!$B$15)</f>
        <v>201.42000000000002</v>
      </c>
      <c r="D85">
        <f t="shared" si="7"/>
        <v>-1.2862702697214436</v>
      </c>
      <c r="E85">
        <f t="shared" si="8"/>
        <v>-2.5438900033980363</v>
      </c>
      <c r="F85">
        <v>397.5</v>
      </c>
      <c r="G85">
        <v>391.14</v>
      </c>
      <c r="H85">
        <v>103.72</v>
      </c>
      <c r="I85">
        <v>76.69</v>
      </c>
      <c r="J85">
        <v>16.96</v>
      </c>
      <c r="K85">
        <v>2.2000000000000002</v>
      </c>
      <c r="L85">
        <v>9.43</v>
      </c>
      <c r="M85">
        <v>45.29</v>
      </c>
      <c r="N85">
        <v>48.48</v>
      </c>
      <c r="O85">
        <v>9.41</v>
      </c>
      <c r="P85">
        <v>5.22</v>
      </c>
      <c r="Q85">
        <v>2.88</v>
      </c>
      <c r="R85">
        <v>2.23</v>
      </c>
      <c r="S85">
        <v>22.7</v>
      </c>
      <c r="T85">
        <v>77.05</v>
      </c>
      <c r="U85">
        <v>178.6</v>
      </c>
      <c r="V85">
        <v>0.26300000000000001</v>
      </c>
      <c r="W85">
        <v>107.67</v>
      </c>
      <c r="X85">
        <f t="shared" si="6"/>
        <v>0.5149562816382881</v>
      </c>
    </row>
    <row r="86" spans="1:24">
      <c r="A86" t="s">
        <v>243</v>
      </c>
      <c r="B86" t="s">
        <v>267</v>
      </c>
      <c r="C86">
        <f>(H86*'Points System'!$B$17)+(I86*'Points System'!$B$4)+(J86*'Points System'!$B$5)+(K86*'Points System'!$B$6)+(L86*'Points System'!$B$7)+(M86*'Points System'!$B$3)+(N86*'Points System'!$B$2)+(O86*'Points System'!$B$11)+(P86*'Points System'!$B$12)+(Q86*'Points System'!$B$10)+(R86*'Points System'!$B$13)+(S86*'Points System'!$B$8)+(T86*'Points System'!$B$9)+(U86*'Points System'!$B$14)+(F86*'Points System'!$B$15)</f>
        <v>199.73000000000002</v>
      </c>
      <c r="D86">
        <f t="shared" si="7"/>
        <v>-1.3212806861464597</v>
      </c>
      <c r="E86">
        <f t="shared" si="8"/>
        <v>-2.5789004198230523</v>
      </c>
      <c r="F86">
        <v>429.3</v>
      </c>
      <c r="G86">
        <v>434.14</v>
      </c>
      <c r="H86">
        <v>114.92</v>
      </c>
      <c r="I86">
        <v>88.59</v>
      </c>
      <c r="J86">
        <v>19.86</v>
      </c>
      <c r="K86">
        <v>2.57</v>
      </c>
      <c r="L86">
        <v>3.96</v>
      </c>
      <c r="M86">
        <v>35.53</v>
      </c>
      <c r="N86">
        <v>49.86</v>
      </c>
      <c r="O86">
        <v>11.61</v>
      </c>
      <c r="P86">
        <v>4.3099999999999996</v>
      </c>
      <c r="Q86">
        <v>1.5</v>
      </c>
      <c r="R86">
        <v>3.6</v>
      </c>
      <c r="S86">
        <v>29.26</v>
      </c>
      <c r="T86">
        <v>75.58</v>
      </c>
      <c r="U86">
        <v>160.9</v>
      </c>
      <c r="V86">
        <v>0.26600000000000001</v>
      </c>
      <c r="W86">
        <v>112.83</v>
      </c>
      <c r="X86">
        <f t="shared" si="6"/>
        <v>0.46005896715345285</v>
      </c>
    </row>
    <row r="87" spans="1:24">
      <c r="A87" t="s">
        <v>580</v>
      </c>
      <c r="B87" t="s">
        <v>267</v>
      </c>
      <c r="C87">
        <f>(H87*'Points System'!$B$17)+(I87*'Points System'!$B$4)+(J87*'Points System'!$B$5)+(K87*'Points System'!$B$6)+(L87*'Points System'!$B$7)+(M87*'Points System'!$B$3)+(N87*'Points System'!$B$2)+(O87*'Points System'!$B$11)+(P87*'Points System'!$B$12)+(Q87*'Points System'!$B$10)+(R87*'Points System'!$B$13)+(S87*'Points System'!$B$8)+(T87*'Points System'!$B$9)+(U87*'Points System'!$B$14)+(F87*'Points System'!$B$15)</f>
        <v>192.83000000000004</v>
      </c>
      <c r="D87">
        <f t="shared" si="7"/>
        <v>-1.4642226230296604</v>
      </c>
      <c r="E87">
        <f t="shared" si="8"/>
        <v>-2.7218423567062531</v>
      </c>
      <c r="F87">
        <v>387.78</v>
      </c>
      <c r="G87">
        <v>452.83</v>
      </c>
      <c r="H87">
        <v>94.37</v>
      </c>
      <c r="I87">
        <v>55.66</v>
      </c>
      <c r="J87">
        <v>18.22</v>
      </c>
      <c r="K87">
        <v>1.85</v>
      </c>
      <c r="L87">
        <v>16.37</v>
      </c>
      <c r="M87">
        <v>55.5</v>
      </c>
      <c r="N87">
        <v>50.07</v>
      </c>
      <c r="O87">
        <v>6.11</v>
      </c>
      <c r="P87">
        <v>2.96</v>
      </c>
      <c r="Q87">
        <v>5.44</v>
      </c>
      <c r="R87">
        <v>2.6</v>
      </c>
      <c r="S87">
        <v>43.11</v>
      </c>
      <c r="T87">
        <v>127.57</v>
      </c>
      <c r="U87">
        <v>197.5</v>
      </c>
      <c r="V87">
        <v>0.24</v>
      </c>
      <c r="W87">
        <v>93</v>
      </c>
      <c r="X87">
        <f t="shared" si="6"/>
        <v>0.42583309409712267</v>
      </c>
    </row>
    <row r="88" spans="1:24">
      <c r="A88" t="s">
        <v>587</v>
      </c>
      <c r="B88" t="s">
        <v>267</v>
      </c>
      <c r="C88">
        <f>(H88*'Points System'!$B$17)+(I88*'Points System'!$B$4)+(J88*'Points System'!$B$5)+(K88*'Points System'!$B$6)+(L88*'Points System'!$B$7)+(M88*'Points System'!$B$3)+(N88*'Points System'!$B$2)+(O88*'Points System'!$B$11)+(P88*'Points System'!$B$12)+(Q88*'Points System'!$B$10)+(R88*'Points System'!$B$13)+(S88*'Points System'!$B$8)+(T88*'Points System'!$B$9)+(U88*'Points System'!$B$14)+(F88*'Points System'!$B$15)</f>
        <v>189.88</v>
      </c>
      <c r="D88">
        <f t="shared" si="7"/>
        <v>-1.5253354801029138</v>
      </c>
      <c r="E88">
        <f t="shared" si="8"/>
        <v>-2.7829552137795064</v>
      </c>
      <c r="F88">
        <v>391.33</v>
      </c>
      <c r="G88">
        <v>408</v>
      </c>
      <c r="H88">
        <v>102.52</v>
      </c>
      <c r="I88">
        <v>78.97</v>
      </c>
      <c r="J88">
        <v>14.92</v>
      </c>
      <c r="K88">
        <v>2.4</v>
      </c>
      <c r="L88">
        <v>4.2300000000000004</v>
      </c>
      <c r="M88">
        <v>36.07</v>
      </c>
      <c r="N88">
        <v>51.28</v>
      </c>
      <c r="O88">
        <v>5.56</v>
      </c>
      <c r="P88">
        <v>3.48</v>
      </c>
      <c r="Q88">
        <v>11.28</v>
      </c>
      <c r="R88">
        <v>3.1</v>
      </c>
      <c r="S88">
        <v>31.92</v>
      </c>
      <c r="T88">
        <v>75.680000000000007</v>
      </c>
      <c r="U88">
        <v>161.30000000000001</v>
      </c>
      <c r="V88">
        <v>0.26200000000000001</v>
      </c>
      <c r="W88">
        <v>114.8</v>
      </c>
      <c r="X88">
        <f t="shared" si="6"/>
        <v>0.4653921568627451</v>
      </c>
    </row>
    <row r="89" spans="1:24">
      <c r="A89" t="s">
        <v>581</v>
      </c>
      <c r="B89" t="s">
        <v>267</v>
      </c>
      <c r="C89">
        <f>(H89*'Points System'!$B$17)+(I89*'Points System'!$B$4)+(J89*'Points System'!$B$5)+(K89*'Points System'!$B$6)+(L89*'Points System'!$B$7)+(M89*'Points System'!$B$3)+(N89*'Points System'!$B$2)+(O89*'Points System'!$B$11)+(P89*'Points System'!$B$12)+(Q89*'Points System'!$B$10)+(R89*'Points System'!$B$13)+(S89*'Points System'!$B$8)+(T89*'Points System'!$B$9)+(U89*'Points System'!$B$14)+(F89*'Points System'!$B$15)</f>
        <v>189.83</v>
      </c>
      <c r="D89">
        <f t="shared" si="7"/>
        <v>-1.5263712912397482</v>
      </c>
      <c r="E89">
        <f t="shared" si="8"/>
        <v>-2.7839910249163409</v>
      </c>
      <c r="F89">
        <v>421.2</v>
      </c>
      <c r="G89">
        <v>426.71</v>
      </c>
      <c r="H89">
        <v>104.41</v>
      </c>
      <c r="I89">
        <v>69.63</v>
      </c>
      <c r="J89">
        <v>18.45</v>
      </c>
      <c r="K89">
        <v>5.76</v>
      </c>
      <c r="L89">
        <v>9.33</v>
      </c>
      <c r="M89">
        <v>41.98</v>
      </c>
      <c r="N89">
        <v>53.75</v>
      </c>
      <c r="O89">
        <v>15.38</v>
      </c>
      <c r="P89">
        <v>6.12</v>
      </c>
      <c r="Q89">
        <v>3.17</v>
      </c>
      <c r="R89">
        <v>2.4</v>
      </c>
      <c r="S89">
        <v>29.39</v>
      </c>
      <c r="T89">
        <v>108.85</v>
      </c>
      <c r="U89">
        <v>193.8</v>
      </c>
      <c r="V89">
        <v>0.247</v>
      </c>
      <c r="W89">
        <v>110.33</v>
      </c>
      <c r="X89">
        <f t="shared" si="6"/>
        <v>0.44486888050432383</v>
      </c>
    </row>
    <row r="90" spans="1:24">
      <c r="A90" t="s">
        <v>584</v>
      </c>
      <c r="B90" t="s">
        <v>267</v>
      </c>
      <c r="C90">
        <f>(H90*'Points System'!$B$17)+(I90*'Points System'!$B$4)+(J90*'Points System'!$B$5)+(K90*'Points System'!$B$6)+(L90*'Points System'!$B$7)+(M90*'Points System'!$B$3)+(N90*'Points System'!$B$2)+(O90*'Points System'!$B$11)+(P90*'Points System'!$B$12)+(Q90*'Points System'!$B$10)+(R90*'Points System'!$B$13)+(S90*'Points System'!$B$8)+(T90*'Points System'!$B$9)+(U90*'Points System'!$B$14)+(F90*'Points System'!$B$15)</f>
        <v>187.31</v>
      </c>
      <c r="D90">
        <f t="shared" si="7"/>
        <v>-1.578576172536222</v>
      </c>
      <c r="E90">
        <f t="shared" si="8"/>
        <v>-2.8361959062128146</v>
      </c>
      <c r="F90">
        <v>334.1</v>
      </c>
      <c r="G90">
        <v>393.29</v>
      </c>
      <c r="H90">
        <v>84.7</v>
      </c>
      <c r="I90">
        <v>53.13</v>
      </c>
      <c r="J90">
        <v>18.57</v>
      </c>
      <c r="K90">
        <v>3.47</v>
      </c>
      <c r="L90">
        <v>8.94</v>
      </c>
      <c r="M90">
        <v>34.93</v>
      </c>
      <c r="N90">
        <v>42.06</v>
      </c>
      <c r="O90">
        <v>7.29</v>
      </c>
      <c r="P90">
        <v>2.4</v>
      </c>
      <c r="Q90">
        <v>3.18</v>
      </c>
      <c r="R90">
        <v>2</v>
      </c>
      <c r="S90">
        <v>37.74</v>
      </c>
      <c r="T90">
        <v>71.930000000000007</v>
      </c>
      <c r="U90">
        <v>93.2</v>
      </c>
      <c r="V90">
        <v>0.253</v>
      </c>
      <c r="W90">
        <v>111.67</v>
      </c>
      <c r="X90">
        <f t="shared" si="6"/>
        <v>0.47626433420631087</v>
      </c>
    </row>
    <row r="91" spans="1:24">
      <c r="A91" t="s">
        <v>582</v>
      </c>
      <c r="B91" t="s">
        <v>267</v>
      </c>
      <c r="C91">
        <f>(H91*'Points System'!$B$17)+(I91*'Points System'!$B$4)+(J91*'Points System'!$B$5)+(K91*'Points System'!$B$6)+(L91*'Points System'!$B$7)+(M91*'Points System'!$B$3)+(N91*'Points System'!$B$2)+(O91*'Points System'!$B$11)+(P91*'Points System'!$B$12)+(Q91*'Points System'!$B$10)+(R91*'Points System'!$B$13)+(S91*'Points System'!$B$8)+(T91*'Points System'!$B$9)+(U91*'Points System'!$B$14)+(F91*'Points System'!$B$15)</f>
        <v>187.08999999999997</v>
      </c>
      <c r="D91">
        <f t="shared" si="7"/>
        <v>-1.5831337415382956</v>
      </c>
      <c r="E91">
        <f t="shared" si="8"/>
        <v>-2.8407534752148882</v>
      </c>
      <c r="F91">
        <v>389.67</v>
      </c>
      <c r="G91">
        <v>410.83</v>
      </c>
      <c r="H91">
        <v>96.22</v>
      </c>
      <c r="I91">
        <v>62.13</v>
      </c>
      <c r="J91">
        <v>19.11</v>
      </c>
      <c r="K91">
        <v>4.78</v>
      </c>
      <c r="L91">
        <v>8.56</v>
      </c>
      <c r="M91">
        <v>40.78</v>
      </c>
      <c r="N91">
        <v>50.56</v>
      </c>
      <c r="O91">
        <v>10.56</v>
      </c>
      <c r="P91">
        <v>3.38</v>
      </c>
      <c r="Q91">
        <v>1.2</v>
      </c>
      <c r="R91">
        <v>2.5</v>
      </c>
      <c r="S91">
        <v>33</v>
      </c>
      <c r="T91">
        <v>94.56</v>
      </c>
      <c r="U91">
        <v>0</v>
      </c>
      <c r="V91">
        <v>0.247</v>
      </c>
      <c r="W91">
        <v>113.6</v>
      </c>
      <c r="X91">
        <f t="shared" si="6"/>
        <v>0.45539517562008613</v>
      </c>
    </row>
    <row r="92" spans="1:24">
      <c r="A92" t="s">
        <v>583</v>
      </c>
      <c r="B92" t="s">
        <v>267</v>
      </c>
      <c r="C92">
        <f>(H92*'Points System'!$B$17)+(I92*'Points System'!$B$4)+(J92*'Points System'!$B$5)+(K92*'Points System'!$B$6)+(L92*'Points System'!$B$7)+(M92*'Points System'!$B$3)+(N92*'Points System'!$B$2)+(O92*'Points System'!$B$11)+(P92*'Points System'!$B$12)+(Q92*'Points System'!$B$10)+(R92*'Points System'!$B$13)+(S92*'Points System'!$B$8)+(T92*'Points System'!$B$9)+(U92*'Points System'!$B$14)+(F92*'Points System'!$B$15)</f>
        <v>187.01000000000002</v>
      </c>
      <c r="D92">
        <f t="shared" si="7"/>
        <v>-1.5847910393572302</v>
      </c>
      <c r="E92">
        <f t="shared" si="8"/>
        <v>-2.8424107730338228</v>
      </c>
      <c r="F92">
        <v>335.88</v>
      </c>
      <c r="G92">
        <v>339.67</v>
      </c>
      <c r="H92">
        <v>87.43</v>
      </c>
      <c r="I92">
        <v>59.9</v>
      </c>
      <c r="J92">
        <v>17.3</v>
      </c>
      <c r="K92">
        <v>0.96</v>
      </c>
      <c r="L92">
        <v>8.6300000000000008</v>
      </c>
      <c r="M92">
        <v>44.06</v>
      </c>
      <c r="N92">
        <v>35.590000000000003</v>
      </c>
      <c r="O92">
        <v>1.61</v>
      </c>
      <c r="P92">
        <v>2.23</v>
      </c>
      <c r="Q92">
        <v>1.42</v>
      </c>
      <c r="R92">
        <v>2.9</v>
      </c>
      <c r="S92">
        <v>24.9</v>
      </c>
      <c r="T92">
        <v>50.24</v>
      </c>
      <c r="U92">
        <v>78.5</v>
      </c>
      <c r="V92">
        <v>0.25600000000000001</v>
      </c>
      <c r="W92">
        <v>110.4</v>
      </c>
      <c r="X92">
        <f t="shared" si="6"/>
        <v>0.55056378249477433</v>
      </c>
    </row>
    <row r="93" spans="1:24">
      <c r="A93" t="s">
        <v>585</v>
      </c>
      <c r="B93" t="s">
        <v>267</v>
      </c>
      <c r="C93">
        <f>(H93*'Points System'!$B$17)+(I93*'Points System'!$B$4)+(J93*'Points System'!$B$5)+(K93*'Points System'!$B$6)+(L93*'Points System'!$B$7)+(M93*'Points System'!$B$3)+(N93*'Points System'!$B$2)+(O93*'Points System'!$B$11)+(P93*'Points System'!$B$12)+(Q93*'Points System'!$B$10)+(R93*'Points System'!$B$13)+(S93*'Points System'!$B$8)+(T93*'Points System'!$B$9)+(U93*'Points System'!$B$14)+(F93*'Points System'!$B$15)</f>
        <v>186.63</v>
      </c>
      <c r="D93">
        <f t="shared" si="7"/>
        <v>-1.5926632039971753</v>
      </c>
      <c r="E93">
        <f t="shared" si="8"/>
        <v>-2.8502829376737679</v>
      </c>
      <c r="F93">
        <v>432.6</v>
      </c>
      <c r="G93">
        <v>459</v>
      </c>
      <c r="H93">
        <v>106.93</v>
      </c>
      <c r="I93">
        <v>78.81</v>
      </c>
      <c r="J93">
        <v>17</v>
      </c>
      <c r="K93">
        <v>3.22</v>
      </c>
      <c r="L93">
        <v>7.48</v>
      </c>
      <c r="M93">
        <v>39.71</v>
      </c>
      <c r="N93">
        <v>48.6</v>
      </c>
      <c r="O93">
        <v>22.54</v>
      </c>
      <c r="P93">
        <v>8.41</v>
      </c>
      <c r="Q93">
        <v>3.8</v>
      </c>
      <c r="R93">
        <v>2.5299999999999998</v>
      </c>
      <c r="S93">
        <v>27.94</v>
      </c>
      <c r="T93">
        <v>99.94</v>
      </c>
      <c r="U93">
        <v>153.1</v>
      </c>
      <c r="V93">
        <v>0.247</v>
      </c>
      <c r="W93">
        <v>122.83</v>
      </c>
      <c r="X93">
        <f t="shared" si="6"/>
        <v>0.40660130718954246</v>
      </c>
    </row>
    <row r="94" spans="1:24">
      <c r="A94" t="s">
        <v>586</v>
      </c>
      <c r="B94" t="s">
        <v>267</v>
      </c>
      <c r="C94">
        <f>(H94*'Points System'!$B$17)+(I94*'Points System'!$B$4)+(J94*'Points System'!$B$5)+(K94*'Points System'!$B$6)+(L94*'Points System'!$B$7)+(M94*'Points System'!$B$3)+(N94*'Points System'!$B$2)+(O94*'Points System'!$B$11)+(P94*'Points System'!$B$12)+(Q94*'Points System'!$B$10)+(R94*'Points System'!$B$13)+(S94*'Points System'!$B$8)+(T94*'Points System'!$B$9)+(U94*'Points System'!$B$14)+(F94*'Points System'!$B$15)</f>
        <v>183.33000000000004</v>
      </c>
      <c r="D94">
        <f t="shared" si="7"/>
        <v>-1.6610267390282705</v>
      </c>
      <c r="E94">
        <f t="shared" si="8"/>
        <v>-2.9186464727048631</v>
      </c>
      <c r="F94">
        <v>334.2</v>
      </c>
      <c r="G94">
        <v>386.86</v>
      </c>
      <c r="H94">
        <v>83.64</v>
      </c>
      <c r="I94">
        <v>46.92</v>
      </c>
      <c r="J94">
        <v>18.7</v>
      </c>
      <c r="K94">
        <v>1.1299999999999999</v>
      </c>
      <c r="L94">
        <v>14.06</v>
      </c>
      <c r="M94">
        <v>43.93</v>
      </c>
      <c r="N94">
        <v>42.46</v>
      </c>
      <c r="O94">
        <v>1.74</v>
      </c>
      <c r="P94">
        <v>1.76</v>
      </c>
      <c r="Q94">
        <v>2.83</v>
      </c>
      <c r="R94">
        <v>1.55</v>
      </c>
      <c r="S94">
        <v>24.94</v>
      </c>
      <c r="T94">
        <v>74.760000000000005</v>
      </c>
      <c r="U94">
        <v>118.1</v>
      </c>
      <c r="V94">
        <v>0.25</v>
      </c>
      <c r="W94">
        <v>101.17</v>
      </c>
      <c r="X94">
        <f t="shared" si="6"/>
        <v>0.47389236416274633</v>
      </c>
    </row>
    <row r="95" spans="1:24">
      <c r="A95" t="s">
        <v>588</v>
      </c>
      <c r="B95" t="s">
        <v>267</v>
      </c>
      <c r="C95">
        <f>(H95*'Points System'!$B$17)+(I95*'Points System'!$B$4)+(J95*'Points System'!$B$5)+(K95*'Points System'!$B$6)+(L95*'Points System'!$B$7)+(M95*'Points System'!$B$3)+(N95*'Points System'!$B$2)+(O95*'Points System'!$B$11)+(P95*'Points System'!$B$12)+(Q95*'Points System'!$B$10)+(R95*'Points System'!$B$13)+(S95*'Points System'!$B$8)+(T95*'Points System'!$B$9)+(U95*'Points System'!$B$14)+(F95*'Points System'!$B$15)</f>
        <v>182.70000000000005</v>
      </c>
      <c r="D95">
        <f t="shared" si="7"/>
        <v>-1.6740779593523889</v>
      </c>
      <c r="E95">
        <f t="shared" si="8"/>
        <v>-2.9316976930289815</v>
      </c>
      <c r="F95">
        <v>360.22</v>
      </c>
      <c r="G95">
        <v>375.17</v>
      </c>
      <c r="H95">
        <v>86.48</v>
      </c>
      <c r="I95">
        <v>49.91</v>
      </c>
      <c r="J95">
        <v>15.73</v>
      </c>
      <c r="K95">
        <v>1.38</v>
      </c>
      <c r="L95">
        <v>17.600000000000001</v>
      </c>
      <c r="M95">
        <v>49.99</v>
      </c>
      <c r="N95">
        <v>43.88</v>
      </c>
      <c r="O95">
        <v>3.03</v>
      </c>
      <c r="P95">
        <v>1.19</v>
      </c>
      <c r="Q95">
        <v>4.4400000000000004</v>
      </c>
      <c r="R95">
        <v>1.95</v>
      </c>
      <c r="S95">
        <v>24.7</v>
      </c>
      <c r="T95">
        <v>98.06</v>
      </c>
      <c r="U95">
        <v>165.1</v>
      </c>
      <c r="V95">
        <v>0.23799999999999999</v>
      </c>
      <c r="W95">
        <v>99.8</v>
      </c>
      <c r="X95">
        <f t="shared" si="6"/>
        <v>0.486979236079644</v>
      </c>
    </row>
    <row r="96" spans="1:24">
      <c r="A96" t="s">
        <v>589</v>
      </c>
      <c r="B96" t="s">
        <v>267</v>
      </c>
      <c r="C96">
        <f>(H96*'Points System'!$B$17)+(I96*'Points System'!$B$4)+(J96*'Points System'!$B$5)+(K96*'Points System'!$B$6)+(L96*'Points System'!$B$7)+(M96*'Points System'!$B$3)+(N96*'Points System'!$B$2)+(O96*'Points System'!$B$11)+(P96*'Points System'!$B$12)+(Q96*'Points System'!$B$10)+(R96*'Points System'!$B$13)+(S96*'Points System'!$B$8)+(T96*'Points System'!$B$9)+(U96*'Points System'!$B$14)+(F96*'Points System'!$B$15)</f>
        <v>179.19999999999996</v>
      </c>
      <c r="D96">
        <f t="shared" si="7"/>
        <v>-1.746584738930826</v>
      </c>
      <c r="E96">
        <f t="shared" si="8"/>
        <v>-3.0042044726074186</v>
      </c>
      <c r="F96">
        <v>315.60000000000002</v>
      </c>
      <c r="G96">
        <v>357.29</v>
      </c>
      <c r="H96">
        <v>80.099999999999994</v>
      </c>
      <c r="I96">
        <v>48.89</v>
      </c>
      <c r="J96">
        <v>16.29</v>
      </c>
      <c r="K96">
        <v>2.87</v>
      </c>
      <c r="L96">
        <v>9.84</v>
      </c>
      <c r="M96">
        <v>40.35</v>
      </c>
      <c r="N96">
        <v>39.61</v>
      </c>
      <c r="O96">
        <v>3.75</v>
      </c>
      <c r="P96">
        <v>2.56</v>
      </c>
      <c r="Q96">
        <v>2.15</v>
      </c>
      <c r="R96">
        <v>2</v>
      </c>
      <c r="S96">
        <v>24.42</v>
      </c>
      <c r="T96">
        <v>57.96</v>
      </c>
      <c r="U96">
        <v>99.5</v>
      </c>
      <c r="V96">
        <v>0.254</v>
      </c>
      <c r="W96">
        <v>103.67</v>
      </c>
      <c r="X96">
        <f t="shared" ref="X96:X119" si="9">C96/G96</f>
        <v>0.50155336001567341</v>
      </c>
    </row>
    <row r="97" spans="1:24">
      <c r="A97" t="s">
        <v>591</v>
      </c>
      <c r="B97" t="s">
        <v>267</v>
      </c>
      <c r="C97">
        <f>(H97*'Points System'!$B$17)+(I97*'Points System'!$B$4)+(J97*'Points System'!$B$5)+(K97*'Points System'!$B$6)+(L97*'Points System'!$B$7)+(M97*'Points System'!$B$3)+(N97*'Points System'!$B$2)+(O97*'Points System'!$B$11)+(P97*'Points System'!$B$12)+(Q97*'Points System'!$B$10)+(R97*'Points System'!$B$13)+(S97*'Points System'!$B$8)+(T97*'Points System'!$B$9)+(U97*'Points System'!$B$14)+(F97*'Points System'!$B$15)</f>
        <v>178.05999999999997</v>
      </c>
      <c r="D97">
        <f t="shared" si="7"/>
        <v>-1.7702012328506587</v>
      </c>
      <c r="E97">
        <f t="shared" si="8"/>
        <v>-3.0278209665272513</v>
      </c>
      <c r="F97">
        <v>333.67</v>
      </c>
      <c r="G97">
        <v>361.83</v>
      </c>
      <c r="H97">
        <v>84.99</v>
      </c>
      <c r="I97">
        <v>56.24</v>
      </c>
      <c r="J97">
        <v>16.7</v>
      </c>
      <c r="K97">
        <v>4.3099999999999996</v>
      </c>
      <c r="L97">
        <v>6.89</v>
      </c>
      <c r="M97">
        <v>32.46</v>
      </c>
      <c r="N97">
        <v>46.88</v>
      </c>
      <c r="O97">
        <v>22.5</v>
      </c>
      <c r="P97">
        <v>7.69</v>
      </c>
      <c r="Q97">
        <v>3.64</v>
      </c>
      <c r="R97">
        <v>2.1</v>
      </c>
      <c r="S97">
        <v>20.04</v>
      </c>
      <c r="T97">
        <v>69.900000000000006</v>
      </c>
      <c r="U97">
        <v>106.7</v>
      </c>
      <c r="V97">
        <v>0.252</v>
      </c>
      <c r="W97">
        <v>104.8</v>
      </c>
      <c r="X97">
        <f t="shared" si="9"/>
        <v>0.49210955421054081</v>
      </c>
    </row>
    <row r="98" spans="1:24">
      <c r="A98" t="s">
        <v>590</v>
      </c>
      <c r="B98" t="s">
        <v>267</v>
      </c>
      <c r="C98">
        <f>(H98*'Points System'!$B$17)+(I98*'Points System'!$B$4)+(J98*'Points System'!$B$5)+(K98*'Points System'!$B$6)+(L98*'Points System'!$B$7)+(M98*'Points System'!$B$3)+(N98*'Points System'!$B$2)+(O98*'Points System'!$B$11)+(P98*'Points System'!$B$12)+(Q98*'Points System'!$B$10)+(R98*'Points System'!$B$13)+(S98*'Points System'!$B$8)+(T98*'Points System'!$B$9)+(U98*'Points System'!$B$14)+(F98*'Points System'!$B$15)</f>
        <v>177.89000000000001</v>
      </c>
      <c r="D98">
        <f t="shared" ref="D98:D129" si="10">E98-$A$126</f>
        <v>-1.7737229907158965</v>
      </c>
      <c r="E98">
        <f t="shared" ref="E98:E119" si="11">(C98-$A$124)/$A$122</f>
        <v>-3.0313427243924891</v>
      </c>
      <c r="F98">
        <v>330.1</v>
      </c>
      <c r="G98">
        <v>382.14</v>
      </c>
      <c r="H98">
        <v>81.03</v>
      </c>
      <c r="I98">
        <v>53.66</v>
      </c>
      <c r="J98">
        <v>14.09</v>
      </c>
      <c r="K98">
        <v>2.67</v>
      </c>
      <c r="L98">
        <v>9.27</v>
      </c>
      <c r="M98">
        <v>37.01</v>
      </c>
      <c r="N98">
        <v>44.17</v>
      </c>
      <c r="O98">
        <v>9.8000000000000007</v>
      </c>
      <c r="P98">
        <v>3.8</v>
      </c>
      <c r="Q98">
        <v>1.73</v>
      </c>
      <c r="R98">
        <v>2.0299999999999998</v>
      </c>
      <c r="S98">
        <v>37.33</v>
      </c>
      <c r="T98">
        <v>75.28</v>
      </c>
      <c r="U98">
        <v>96.7</v>
      </c>
      <c r="V98">
        <v>0.246</v>
      </c>
      <c r="W98">
        <v>99.67</v>
      </c>
      <c r="X98">
        <f t="shared" si="9"/>
        <v>0.46551002250484119</v>
      </c>
    </row>
    <row r="99" spans="1:24">
      <c r="A99" t="s">
        <v>593</v>
      </c>
      <c r="B99" t="s">
        <v>267</v>
      </c>
      <c r="C99">
        <f>(H99*'Points System'!$B$17)+(I99*'Points System'!$B$4)+(J99*'Points System'!$B$5)+(K99*'Points System'!$B$6)+(L99*'Points System'!$B$7)+(M99*'Points System'!$B$3)+(N99*'Points System'!$B$2)+(O99*'Points System'!$B$11)+(P99*'Points System'!$B$12)+(Q99*'Points System'!$B$10)+(R99*'Points System'!$B$13)+(S99*'Points System'!$B$8)+(T99*'Points System'!$B$9)+(U99*'Points System'!$B$14)+(F99*'Points System'!$B$15)</f>
        <v>174.63999999999993</v>
      </c>
      <c r="D99">
        <f t="shared" si="10"/>
        <v>-1.8410507146101593</v>
      </c>
      <c r="E99">
        <f t="shared" si="11"/>
        <v>-3.098670448286752</v>
      </c>
      <c r="F99">
        <v>338.44</v>
      </c>
      <c r="G99">
        <v>391.17</v>
      </c>
      <c r="H99">
        <v>84.24</v>
      </c>
      <c r="I99">
        <v>54.16</v>
      </c>
      <c r="J99">
        <v>17.38</v>
      </c>
      <c r="K99">
        <v>2.39</v>
      </c>
      <c r="L99">
        <v>8.11</v>
      </c>
      <c r="M99">
        <v>32.64</v>
      </c>
      <c r="N99">
        <v>44.76</v>
      </c>
      <c r="O99">
        <v>11.19</v>
      </c>
      <c r="P99">
        <v>5</v>
      </c>
      <c r="Q99">
        <v>3.56</v>
      </c>
      <c r="R99">
        <v>2.0699999999999998</v>
      </c>
      <c r="S99">
        <v>32.79</v>
      </c>
      <c r="T99">
        <v>73.83</v>
      </c>
      <c r="U99">
        <v>159.80000000000001</v>
      </c>
      <c r="V99">
        <v>0.247</v>
      </c>
      <c r="W99">
        <v>81.400000000000006</v>
      </c>
      <c r="X99">
        <f t="shared" si="9"/>
        <v>0.44645550527903449</v>
      </c>
    </row>
    <row r="100" spans="1:24">
      <c r="A100" t="s">
        <v>592</v>
      </c>
      <c r="B100" t="s">
        <v>267</v>
      </c>
      <c r="C100">
        <f>(H100*'Points System'!$B$17)+(I100*'Points System'!$B$4)+(J100*'Points System'!$B$5)+(K100*'Points System'!$B$6)+(L100*'Points System'!$B$7)+(M100*'Points System'!$B$3)+(N100*'Points System'!$B$2)+(O100*'Points System'!$B$11)+(P100*'Points System'!$B$12)+(Q100*'Points System'!$B$10)+(R100*'Points System'!$B$13)+(S100*'Points System'!$B$8)+(T100*'Points System'!$B$9)+(U100*'Points System'!$B$14)+(F100*'Points System'!$B$15)</f>
        <v>172.33000000000004</v>
      </c>
      <c r="D100">
        <f t="shared" si="10"/>
        <v>-1.8889051891319244</v>
      </c>
      <c r="E100">
        <f t="shared" si="11"/>
        <v>-3.146524922808517</v>
      </c>
      <c r="F100">
        <v>294.44</v>
      </c>
      <c r="G100">
        <v>312.17</v>
      </c>
      <c r="H100">
        <v>70.58</v>
      </c>
      <c r="I100">
        <v>47.48</v>
      </c>
      <c r="J100">
        <v>13.12</v>
      </c>
      <c r="K100">
        <v>1.54</v>
      </c>
      <c r="L100">
        <v>6.67</v>
      </c>
      <c r="M100">
        <v>30.62</v>
      </c>
      <c r="N100">
        <v>41.22</v>
      </c>
      <c r="O100">
        <v>9.66</v>
      </c>
      <c r="P100">
        <v>2.7</v>
      </c>
      <c r="Q100">
        <v>1</v>
      </c>
      <c r="R100">
        <v>2.4</v>
      </c>
      <c r="S100">
        <v>34.93</v>
      </c>
      <c r="T100">
        <v>47.42</v>
      </c>
      <c r="U100">
        <v>99.9</v>
      </c>
      <c r="V100">
        <v>0.23899999999999999</v>
      </c>
      <c r="W100">
        <v>83.4</v>
      </c>
      <c r="X100">
        <f t="shared" si="9"/>
        <v>0.55203895313451012</v>
      </c>
    </row>
    <row r="101" spans="1:24">
      <c r="A101" t="s">
        <v>595</v>
      </c>
      <c r="B101" t="s">
        <v>267</v>
      </c>
      <c r="C101">
        <f>(H101*'Points System'!$B$17)+(I101*'Points System'!$B$4)+(J101*'Points System'!$B$5)+(K101*'Points System'!$B$6)+(L101*'Points System'!$B$7)+(M101*'Points System'!$B$3)+(N101*'Points System'!$B$2)+(O101*'Points System'!$B$11)+(P101*'Points System'!$B$12)+(Q101*'Points System'!$B$10)+(R101*'Points System'!$B$13)+(S101*'Points System'!$B$8)+(T101*'Points System'!$B$9)+(U101*'Points System'!$B$14)+(F101*'Points System'!$B$15)</f>
        <v>171.54000000000002</v>
      </c>
      <c r="D101">
        <f t="shared" si="10"/>
        <v>-1.9052710050939148</v>
      </c>
      <c r="E101">
        <f t="shared" si="11"/>
        <v>-3.1628907387705074</v>
      </c>
      <c r="F101">
        <v>316.60000000000002</v>
      </c>
      <c r="G101">
        <v>315.70999999999998</v>
      </c>
      <c r="H101">
        <v>79.290000000000006</v>
      </c>
      <c r="I101">
        <v>62.32</v>
      </c>
      <c r="J101">
        <v>10.43</v>
      </c>
      <c r="K101">
        <v>5.62</v>
      </c>
      <c r="L101">
        <v>2.95</v>
      </c>
      <c r="M101">
        <v>27.85</v>
      </c>
      <c r="N101">
        <v>40.19</v>
      </c>
      <c r="O101">
        <v>35.630000000000003</v>
      </c>
      <c r="P101">
        <v>6.71</v>
      </c>
      <c r="Q101">
        <v>2.8</v>
      </c>
      <c r="R101">
        <v>1.8</v>
      </c>
      <c r="S101">
        <v>25.05</v>
      </c>
      <c r="T101">
        <v>65.11</v>
      </c>
      <c r="U101">
        <v>97.3</v>
      </c>
      <c r="V101">
        <v>0.252</v>
      </c>
      <c r="W101">
        <v>108.83</v>
      </c>
      <c r="X101">
        <f t="shared" si="9"/>
        <v>0.5433467422634698</v>
      </c>
    </row>
    <row r="102" spans="1:24">
      <c r="A102" t="s">
        <v>594</v>
      </c>
      <c r="B102" t="s">
        <v>267</v>
      </c>
      <c r="C102">
        <f>(H102*'Points System'!$B$17)+(I102*'Points System'!$B$4)+(J102*'Points System'!$B$5)+(K102*'Points System'!$B$6)+(L102*'Points System'!$B$7)+(M102*'Points System'!$B$3)+(N102*'Points System'!$B$2)+(O102*'Points System'!$B$11)+(P102*'Points System'!$B$12)+(Q102*'Points System'!$B$10)+(R102*'Points System'!$B$13)+(S102*'Points System'!$B$8)+(T102*'Points System'!$B$9)+(U102*'Points System'!$B$14)+(F102*'Points System'!$B$15)</f>
        <v>171.10999999999996</v>
      </c>
      <c r="D102">
        <f t="shared" si="10"/>
        <v>-1.9141789808706953</v>
      </c>
      <c r="E102">
        <f t="shared" si="11"/>
        <v>-3.1717987145472879</v>
      </c>
      <c r="F102">
        <v>315</v>
      </c>
      <c r="G102">
        <v>383.57</v>
      </c>
      <c r="H102">
        <v>84.17</v>
      </c>
      <c r="I102">
        <v>60.57</v>
      </c>
      <c r="J102">
        <v>14.81</v>
      </c>
      <c r="K102">
        <v>2.95</v>
      </c>
      <c r="L102">
        <v>4.0999999999999996</v>
      </c>
      <c r="M102">
        <v>30.23</v>
      </c>
      <c r="N102">
        <v>42.84</v>
      </c>
      <c r="O102">
        <v>11.72</v>
      </c>
      <c r="P102">
        <v>4.83</v>
      </c>
      <c r="Q102">
        <v>2.17</v>
      </c>
      <c r="R102">
        <v>2.17</v>
      </c>
      <c r="S102">
        <v>35.07</v>
      </c>
      <c r="T102">
        <v>61.53</v>
      </c>
      <c r="U102">
        <v>105.7</v>
      </c>
      <c r="V102">
        <v>0.26600000000000001</v>
      </c>
      <c r="W102">
        <v>109.83</v>
      </c>
      <c r="X102">
        <f t="shared" si="9"/>
        <v>0.4460984957113433</v>
      </c>
    </row>
    <row r="103" spans="1:24">
      <c r="A103" t="s">
        <v>596</v>
      </c>
      <c r="B103" t="s">
        <v>267</v>
      </c>
      <c r="C103">
        <f>(H103*'Points System'!$B$17)+(I103*'Points System'!$B$4)+(J103*'Points System'!$B$5)+(K103*'Points System'!$B$6)+(L103*'Points System'!$B$7)+(M103*'Points System'!$B$3)+(N103*'Points System'!$B$2)+(O103*'Points System'!$B$11)+(P103*'Points System'!$B$12)+(Q103*'Points System'!$B$10)+(R103*'Points System'!$B$13)+(S103*'Points System'!$B$8)+(T103*'Points System'!$B$9)+(U103*'Points System'!$B$14)+(F103*'Points System'!$B$15)</f>
        <v>170.07999999999998</v>
      </c>
      <c r="D103">
        <f t="shared" si="10"/>
        <v>-1.9355166902894914</v>
      </c>
      <c r="E103">
        <f t="shared" si="11"/>
        <v>-3.193136423966084</v>
      </c>
      <c r="F103">
        <v>338</v>
      </c>
      <c r="G103">
        <v>351.14</v>
      </c>
      <c r="H103">
        <v>85.89</v>
      </c>
      <c r="I103">
        <v>52.39</v>
      </c>
      <c r="J103">
        <v>17.57</v>
      </c>
      <c r="K103">
        <v>1.34</v>
      </c>
      <c r="L103">
        <v>13.35</v>
      </c>
      <c r="M103">
        <v>47.62</v>
      </c>
      <c r="N103">
        <v>42.73</v>
      </c>
      <c r="O103">
        <v>2.16</v>
      </c>
      <c r="P103">
        <v>1.29</v>
      </c>
      <c r="Q103">
        <v>2.85</v>
      </c>
      <c r="R103">
        <v>2.97</v>
      </c>
      <c r="S103">
        <v>26.79</v>
      </c>
      <c r="T103">
        <v>95.73</v>
      </c>
      <c r="U103">
        <v>161.4</v>
      </c>
      <c r="V103">
        <v>0.253</v>
      </c>
      <c r="W103">
        <v>82.17</v>
      </c>
      <c r="X103">
        <f t="shared" si="9"/>
        <v>0.48436521045736741</v>
      </c>
    </row>
    <row r="104" spans="1:24">
      <c r="A104" t="s">
        <v>601</v>
      </c>
      <c r="B104" t="s">
        <v>267</v>
      </c>
      <c r="C104">
        <f>(H104*'Points System'!$B$17)+(I104*'Points System'!$B$4)+(J104*'Points System'!$B$5)+(K104*'Points System'!$B$6)+(L104*'Points System'!$B$7)+(M104*'Points System'!$B$3)+(N104*'Points System'!$B$2)+(O104*'Points System'!$B$11)+(P104*'Points System'!$B$12)+(Q104*'Points System'!$B$10)+(R104*'Points System'!$B$13)+(S104*'Points System'!$B$8)+(T104*'Points System'!$B$9)+(U104*'Points System'!$B$14)+(F104*'Points System'!$B$15)</f>
        <v>168.38</v>
      </c>
      <c r="D104">
        <f t="shared" si="10"/>
        <v>-1.9707342689418741</v>
      </c>
      <c r="E104">
        <f t="shared" si="11"/>
        <v>-3.2283540026184667</v>
      </c>
      <c r="F104">
        <v>292</v>
      </c>
      <c r="G104">
        <v>359</v>
      </c>
      <c r="H104">
        <v>76.78</v>
      </c>
      <c r="I104">
        <v>52.34</v>
      </c>
      <c r="J104">
        <v>15.86</v>
      </c>
      <c r="K104">
        <v>1.95</v>
      </c>
      <c r="L104">
        <v>5.97</v>
      </c>
      <c r="M104">
        <v>30.21</v>
      </c>
      <c r="N104">
        <v>40.409999999999997</v>
      </c>
      <c r="O104">
        <v>8</v>
      </c>
      <c r="P104">
        <v>2.5299999999999998</v>
      </c>
      <c r="Q104">
        <v>13.42</v>
      </c>
      <c r="R104">
        <v>1.67</v>
      </c>
      <c r="S104">
        <v>20.28</v>
      </c>
      <c r="T104">
        <v>55.2</v>
      </c>
      <c r="U104">
        <v>90.4</v>
      </c>
      <c r="V104">
        <v>0.26100000000000001</v>
      </c>
      <c r="W104">
        <v>105</v>
      </c>
      <c r="X104">
        <f t="shared" si="9"/>
        <v>0.46902506963788299</v>
      </c>
    </row>
    <row r="105" spans="1:24">
      <c r="A105" t="s">
        <v>597</v>
      </c>
      <c r="B105" t="s">
        <v>267</v>
      </c>
      <c r="C105">
        <f>(H105*'Points System'!$B$17)+(I105*'Points System'!$B$4)+(J105*'Points System'!$B$5)+(K105*'Points System'!$B$6)+(L105*'Points System'!$B$7)+(M105*'Points System'!$B$3)+(N105*'Points System'!$B$2)+(O105*'Points System'!$B$11)+(P105*'Points System'!$B$12)+(Q105*'Points System'!$B$10)+(R105*'Points System'!$B$13)+(S105*'Points System'!$B$8)+(T105*'Points System'!$B$9)+(U105*'Points System'!$B$14)+(F105*'Points System'!$B$15)</f>
        <v>168.17000000000002</v>
      </c>
      <c r="D105">
        <f t="shared" si="10"/>
        <v>-1.9750846757165796</v>
      </c>
      <c r="E105">
        <f t="shared" si="11"/>
        <v>-3.2327044093931723</v>
      </c>
      <c r="F105">
        <v>279.44</v>
      </c>
      <c r="G105">
        <v>308.67</v>
      </c>
      <c r="H105">
        <v>68.3</v>
      </c>
      <c r="I105">
        <v>38.75</v>
      </c>
      <c r="J105">
        <v>14.79</v>
      </c>
      <c r="K105">
        <v>0.98</v>
      </c>
      <c r="L105">
        <v>13.31</v>
      </c>
      <c r="M105">
        <v>37.659999999999997</v>
      </c>
      <c r="N105">
        <v>37.700000000000003</v>
      </c>
      <c r="O105">
        <v>2.68</v>
      </c>
      <c r="P105">
        <v>1.1499999999999999</v>
      </c>
      <c r="Q105">
        <v>4.9400000000000004</v>
      </c>
      <c r="R105">
        <v>1.33</v>
      </c>
      <c r="S105">
        <v>26.63</v>
      </c>
      <c r="T105">
        <v>64.8</v>
      </c>
      <c r="U105">
        <v>105.8</v>
      </c>
      <c r="V105">
        <v>0.27</v>
      </c>
      <c r="W105">
        <v>84.4</v>
      </c>
      <c r="X105">
        <f t="shared" si="9"/>
        <v>0.54482133022321577</v>
      </c>
    </row>
    <row r="106" spans="1:24">
      <c r="A106" t="s">
        <v>598</v>
      </c>
      <c r="B106" t="s">
        <v>267</v>
      </c>
      <c r="C106">
        <f>(H106*'Points System'!$B$17)+(I106*'Points System'!$B$4)+(J106*'Points System'!$B$5)+(K106*'Points System'!$B$6)+(L106*'Points System'!$B$7)+(M106*'Points System'!$B$3)+(N106*'Points System'!$B$2)+(O106*'Points System'!$B$11)+(P106*'Points System'!$B$12)+(Q106*'Points System'!$B$10)+(R106*'Points System'!$B$13)+(S106*'Points System'!$B$8)+(T106*'Points System'!$B$9)+(U106*'Points System'!$B$14)+(F106*'Points System'!$B$15)</f>
        <v>160.98000000000002</v>
      </c>
      <c r="D106">
        <f t="shared" si="10"/>
        <v>-2.1240343171934226</v>
      </c>
      <c r="E106">
        <f t="shared" si="11"/>
        <v>-3.381654050870015</v>
      </c>
      <c r="F106">
        <v>293.67</v>
      </c>
      <c r="G106">
        <v>297.5</v>
      </c>
      <c r="H106">
        <v>78.33</v>
      </c>
      <c r="I106">
        <v>53.67</v>
      </c>
      <c r="J106">
        <v>14.33</v>
      </c>
      <c r="K106">
        <v>1</v>
      </c>
      <c r="L106">
        <v>9.33</v>
      </c>
      <c r="M106">
        <v>37</v>
      </c>
      <c r="N106">
        <v>37.33</v>
      </c>
      <c r="O106">
        <v>3.33</v>
      </c>
      <c r="P106">
        <v>1</v>
      </c>
      <c r="Q106">
        <v>3</v>
      </c>
      <c r="R106">
        <v>1</v>
      </c>
      <c r="S106">
        <v>22</v>
      </c>
      <c r="T106">
        <v>63.33</v>
      </c>
      <c r="U106">
        <v>0</v>
      </c>
      <c r="V106">
        <v>0.26500000000000001</v>
      </c>
      <c r="W106">
        <v>83.33</v>
      </c>
      <c r="X106">
        <f t="shared" si="9"/>
        <v>0.54110924369747904</v>
      </c>
    </row>
    <row r="107" spans="1:24">
      <c r="A107" t="s">
        <v>600</v>
      </c>
      <c r="B107" t="s">
        <v>267</v>
      </c>
      <c r="C107">
        <f>(H107*'Points System'!$B$17)+(I107*'Points System'!$B$4)+(J107*'Points System'!$B$5)+(K107*'Points System'!$B$6)+(L107*'Points System'!$B$7)+(M107*'Points System'!$B$3)+(N107*'Points System'!$B$2)+(O107*'Points System'!$B$11)+(P107*'Points System'!$B$12)+(Q107*'Points System'!$B$10)+(R107*'Points System'!$B$13)+(S107*'Points System'!$B$8)+(T107*'Points System'!$B$9)+(U107*'Points System'!$B$14)+(F107*'Points System'!$B$15)</f>
        <v>159.22</v>
      </c>
      <c r="D107">
        <f t="shared" si="10"/>
        <v>-2.1604948692100079</v>
      </c>
      <c r="E107">
        <f t="shared" si="11"/>
        <v>-3.4181146028866003</v>
      </c>
      <c r="F107">
        <v>345.88</v>
      </c>
      <c r="G107">
        <v>387.67</v>
      </c>
      <c r="H107">
        <v>84.21</v>
      </c>
      <c r="I107">
        <v>57.44</v>
      </c>
      <c r="J107">
        <v>14.21</v>
      </c>
      <c r="K107">
        <v>3</v>
      </c>
      <c r="L107">
        <v>8.75</v>
      </c>
      <c r="M107">
        <v>35.590000000000003</v>
      </c>
      <c r="N107">
        <v>42.29</v>
      </c>
      <c r="O107">
        <v>12.03</v>
      </c>
      <c r="P107">
        <v>3.69</v>
      </c>
      <c r="Q107">
        <v>2.76</v>
      </c>
      <c r="R107">
        <v>1.63</v>
      </c>
      <c r="S107">
        <v>30.16</v>
      </c>
      <c r="T107">
        <v>89.78</v>
      </c>
      <c r="U107">
        <v>138.5</v>
      </c>
      <c r="V107">
        <v>0.24199999999999999</v>
      </c>
      <c r="W107">
        <v>127</v>
      </c>
      <c r="X107">
        <f t="shared" si="9"/>
        <v>0.41071014006758322</v>
      </c>
    </row>
    <row r="108" spans="1:24">
      <c r="A108" t="s">
        <v>599</v>
      </c>
      <c r="B108" t="s">
        <v>267</v>
      </c>
      <c r="C108">
        <f>(H108*'Points System'!$B$17)+(I108*'Points System'!$B$4)+(J108*'Points System'!$B$5)+(K108*'Points System'!$B$6)+(L108*'Points System'!$B$7)+(M108*'Points System'!$B$3)+(N108*'Points System'!$B$2)+(O108*'Points System'!$B$11)+(P108*'Points System'!$B$12)+(Q108*'Points System'!$B$10)+(R108*'Points System'!$B$13)+(S108*'Points System'!$B$8)+(T108*'Points System'!$B$9)+(U108*'Points System'!$B$14)+(F108*'Points System'!$B$15)</f>
        <v>158.12</v>
      </c>
      <c r="D108">
        <f t="shared" si="10"/>
        <v>-2.1832827142203728</v>
      </c>
      <c r="E108">
        <f t="shared" si="11"/>
        <v>-3.4409024478969652</v>
      </c>
      <c r="F108">
        <v>301.86</v>
      </c>
      <c r="G108">
        <v>320.83</v>
      </c>
      <c r="H108">
        <v>74.7</v>
      </c>
      <c r="I108">
        <v>46.72</v>
      </c>
      <c r="J108">
        <v>14</v>
      </c>
      <c r="K108">
        <v>1.5</v>
      </c>
      <c r="L108">
        <v>9.3000000000000007</v>
      </c>
      <c r="M108">
        <v>43.26</v>
      </c>
      <c r="N108">
        <v>34.04</v>
      </c>
      <c r="O108">
        <v>4.8600000000000003</v>
      </c>
      <c r="P108">
        <v>1.71</v>
      </c>
      <c r="Q108">
        <v>1.54</v>
      </c>
      <c r="R108">
        <v>1.63</v>
      </c>
      <c r="S108">
        <v>21.24</v>
      </c>
      <c r="T108">
        <v>61.53</v>
      </c>
      <c r="U108">
        <v>41</v>
      </c>
      <c r="V108">
        <v>0.246</v>
      </c>
      <c r="W108">
        <v>92</v>
      </c>
      <c r="X108">
        <f t="shared" si="9"/>
        <v>0.49284667892653433</v>
      </c>
    </row>
    <row r="109" spans="1:24">
      <c r="A109" t="s">
        <v>602</v>
      </c>
      <c r="B109" t="s">
        <v>267</v>
      </c>
      <c r="C109">
        <f>(H109*'Points System'!$B$17)+(I109*'Points System'!$B$4)+(J109*'Points System'!$B$5)+(K109*'Points System'!$B$6)+(L109*'Points System'!$B$7)+(M109*'Points System'!$B$3)+(N109*'Points System'!$B$2)+(O109*'Points System'!$B$11)+(P109*'Points System'!$B$12)+(Q109*'Points System'!$B$10)+(R109*'Points System'!$B$13)+(S109*'Points System'!$B$8)+(T109*'Points System'!$B$9)+(U109*'Points System'!$B$14)+(F109*'Points System'!$B$15)</f>
        <v>156.75000000000003</v>
      </c>
      <c r="D109">
        <f t="shared" si="10"/>
        <v>-2.2116639393696458</v>
      </c>
      <c r="E109">
        <f t="shared" si="11"/>
        <v>-3.4692836730462382</v>
      </c>
      <c r="F109">
        <v>318.25</v>
      </c>
      <c r="G109">
        <v>343.75</v>
      </c>
      <c r="H109">
        <v>79.5</v>
      </c>
      <c r="I109">
        <v>45.67</v>
      </c>
      <c r="J109">
        <v>14.75</v>
      </c>
      <c r="K109">
        <v>1.75</v>
      </c>
      <c r="L109">
        <v>11.75</v>
      </c>
      <c r="M109">
        <v>39.5</v>
      </c>
      <c r="N109">
        <v>37.75</v>
      </c>
      <c r="O109">
        <v>1</v>
      </c>
      <c r="P109">
        <v>1</v>
      </c>
      <c r="Q109">
        <v>3.33</v>
      </c>
      <c r="R109">
        <v>2</v>
      </c>
      <c r="S109">
        <v>20.75</v>
      </c>
      <c r="T109">
        <v>72</v>
      </c>
      <c r="U109">
        <v>0</v>
      </c>
      <c r="V109">
        <v>0.25</v>
      </c>
      <c r="W109">
        <v>77.33</v>
      </c>
      <c r="X109">
        <f t="shared" si="9"/>
        <v>0.45600000000000007</v>
      </c>
    </row>
    <row r="110" spans="1:24">
      <c r="A110" t="s">
        <v>603</v>
      </c>
      <c r="B110" t="s">
        <v>267</v>
      </c>
      <c r="C110">
        <f>(H110*'Points System'!$B$17)+(I110*'Points System'!$B$4)+(J110*'Points System'!$B$5)+(K110*'Points System'!$B$6)+(L110*'Points System'!$B$7)+(M110*'Points System'!$B$3)+(N110*'Points System'!$B$2)+(O110*'Points System'!$B$11)+(P110*'Points System'!$B$12)+(Q110*'Points System'!$B$10)+(R110*'Points System'!$B$13)+(S110*'Points System'!$B$8)+(T110*'Points System'!$B$9)+(U110*'Points System'!$B$14)+(F110*'Points System'!$B$15)</f>
        <v>156.46999999999997</v>
      </c>
      <c r="D110">
        <f t="shared" si="10"/>
        <v>-2.2174644817359219</v>
      </c>
      <c r="E110">
        <f t="shared" si="11"/>
        <v>-3.4750842154125143</v>
      </c>
      <c r="F110">
        <v>381.9</v>
      </c>
      <c r="G110">
        <v>465.57</v>
      </c>
      <c r="H110">
        <v>93.78</v>
      </c>
      <c r="I110">
        <v>64.540000000000006</v>
      </c>
      <c r="J110">
        <v>16.93</v>
      </c>
      <c r="K110">
        <v>5.31</v>
      </c>
      <c r="L110">
        <v>5.25</v>
      </c>
      <c r="M110">
        <v>29.6</v>
      </c>
      <c r="N110">
        <v>50.54</v>
      </c>
      <c r="O110">
        <v>19.75</v>
      </c>
      <c r="P110">
        <v>8.48</v>
      </c>
      <c r="Q110">
        <v>4.22</v>
      </c>
      <c r="R110">
        <v>1.6</v>
      </c>
      <c r="S110">
        <v>34.69</v>
      </c>
      <c r="T110">
        <v>109.18</v>
      </c>
      <c r="U110">
        <v>123.9</v>
      </c>
      <c r="V110">
        <v>0.247</v>
      </c>
      <c r="W110">
        <v>121.33</v>
      </c>
      <c r="X110">
        <f t="shared" si="9"/>
        <v>0.33608265137358501</v>
      </c>
    </row>
    <row r="111" spans="1:24">
      <c r="A111" t="s">
        <v>343</v>
      </c>
      <c r="B111" t="s">
        <v>267</v>
      </c>
      <c r="C111">
        <f>(H111*'Points System'!$B$17)+(I111*'Points System'!$B$4)+(J111*'Points System'!$B$5)+(K111*'Points System'!$B$6)+(L111*'Points System'!$B$7)+(M111*'Points System'!$B$3)+(N111*'Points System'!$B$2)+(O111*'Points System'!$B$11)+(P111*'Points System'!$B$12)+(Q111*'Points System'!$B$10)+(R111*'Points System'!$B$13)+(S111*'Points System'!$B$8)+(T111*'Points System'!$B$9)+(U111*'Points System'!$B$14)+(F111*'Points System'!$B$15)</f>
        <v>153.31999999999996</v>
      </c>
      <c r="D111">
        <f t="shared" si="10"/>
        <v>-2.2827205833565136</v>
      </c>
      <c r="E111">
        <f t="shared" si="11"/>
        <v>-3.540340317033106</v>
      </c>
      <c r="F111">
        <v>264.38</v>
      </c>
      <c r="G111">
        <v>312.39999999999998</v>
      </c>
      <c r="H111">
        <v>63.84</v>
      </c>
      <c r="I111">
        <v>36.1</v>
      </c>
      <c r="J111">
        <v>15.9</v>
      </c>
      <c r="K111">
        <v>1.1100000000000001</v>
      </c>
      <c r="L111">
        <v>9.8800000000000008</v>
      </c>
      <c r="M111">
        <v>34.65</v>
      </c>
      <c r="N111">
        <v>37.299999999999997</v>
      </c>
      <c r="O111">
        <v>5.33</v>
      </c>
      <c r="P111">
        <v>1.99</v>
      </c>
      <c r="Q111">
        <v>3.1</v>
      </c>
      <c r="R111">
        <v>2.33</v>
      </c>
      <c r="S111">
        <v>24.83</v>
      </c>
      <c r="T111">
        <v>60.65</v>
      </c>
      <c r="U111">
        <v>106.4</v>
      </c>
      <c r="V111">
        <v>0.24099999999999999</v>
      </c>
      <c r="W111">
        <v>108</v>
      </c>
      <c r="X111">
        <f t="shared" si="9"/>
        <v>0.49078104993597943</v>
      </c>
    </row>
    <row r="112" spans="1:24">
      <c r="A112" t="s">
        <v>604</v>
      </c>
      <c r="B112" t="s">
        <v>267</v>
      </c>
      <c r="C112">
        <f>(H112*'Points System'!$B$17)+(I112*'Points System'!$B$4)+(J112*'Points System'!$B$5)+(K112*'Points System'!$B$6)+(L112*'Points System'!$B$7)+(M112*'Points System'!$B$3)+(N112*'Points System'!$B$2)+(O112*'Points System'!$B$11)+(P112*'Points System'!$B$12)+(Q112*'Points System'!$B$10)+(R112*'Points System'!$B$13)+(S112*'Points System'!$B$8)+(T112*'Points System'!$B$9)+(U112*'Points System'!$B$14)+(F112*'Points System'!$B$15)</f>
        <v>152.86000000000001</v>
      </c>
      <c r="D112">
        <f t="shared" si="10"/>
        <v>-2.2922500458153925</v>
      </c>
      <c r="E112">
        <f t="shared" si="11"/>
        <v>-3.5498697794919853</v>
      </c>
      <c r="F112">
        <v>348.5</v>
      </c>
      <c r="G112">
        <v>410.71</v>
      </c>
      <c r="H112">
        <v>91.55</v>
      </c>
      <c r="I112">
        <v>65.42</v>
      </c>
      <c r="J112">
        <v>16.329999999999998</v>
      </c>
      <c r="K112">
        <v>3.29</v>
      </c>
      <c r="L112">
        <v>5.05</v>
      </c>
      <c r="M112">
        <v>34.99</v>
      </c>
      <c r="N112">
        <v>36.85</v>
      </c>
      <c r="O112">
        <v>7.31</v>
      </c>
      <c r="P112">
        <v>3.03</v>
      </c>
      <c r="Q112">
        <v>3.92</v>
      </c>
      <c r="R112">
        <v>3.3</v>
      </c>
      <c r="S112">
        <v>16.670000000000002</v>
      </c>
      <c r="T112">
        <v>72</v>
      </c>
      <c r="U112">
        <v>86.1</v>
      </c>
      <c r="V112">
        <v>0.26200000000000001</v>
      </c>
      <c r="W112">
        <v>113.17</v>
      </c>
      <c r="X112">
        <f t="shared" si="9"/>
        <v>0.37218475323220768</v>
      </c>
    </row>
    <row r="113" spans="1:24">
      <c r="A113" t="s">
        <v>605</v>
      </c>
      <c r="B113" t="s">
        <v>267</v>
      </c>
      <c r="C113">
        <f>(H113*'Points System'!$B$17)+(I113*'Points System'!$B$4)+(J113*'Points System'!$B$5)+(K113*'Points System'!$B$6)+(L113*'Points System'!$B$7)+(M113*'Points System'!$B$3)+(N113*'Points System'!$B$2)+(O113*'Points System'!$B$11)+(P113*'Points System'!$B$12)+(Q113*'Points System'!$B$10)+(R113*'Points System'!$B$13)+(S113*'Points System'!$B$8)+(T113*'Points System'!$B$9)+(U113*'Points System'!$B$14)+(F113*'Points System'!$B$15)</f>
        <v>150.69</v>
      </c>
      <c r="D113">
        <f t="shared" si="10"/>
        <v>-2.3372042491540226</v>
      </c>
      <c r="E113">
        <f t="shared" si="11"/>
        <v>-3.5948239828306154</v>
      </c>
      <c r="F113">
        <v>274.33</v>
      </c>
      <c r="G113">
        <v>308.83</v>
      </c>
      <c r="H113">
        <v>74.62</v>
      </c>
      <c r="I113">
        <v>49.56</v>
      </c>
      <c r="J113">
        <v>13.99</v>
      </c>
      <c r="K113">
        <v>2.33</v>
      </c>
      <c r="L113">
        <v>6.02</v>
      </c>
      <c r="M113">
        <v>30.04</v>
      </c>
      <c r="N113">
        <v>36.979999999999997</v>
      </c>
      <c r="O113">
        <v>12.93</v>
      </c>
      <c r="P113">
        <v>3.71</v>
      </c>
      <c r="Q113">
        <v>2.88</v>
      </c>
      <c r="R113">
        <v>1.9</v>
      </c>
      <c r="S113">
        <v>15.88</v>
      </c>
      <c r="T113">
        <v>52.92</v>
      </c>
      <c r="U113">
        <v>142.19999999999999</v>
      </c>
      <c r="V113">
        <v>0.27</v>
      </c>
      <c r="W113">
        <v>80</v>
      </c>
      <c r="X113">
        <f t="shared" si="9"/>
        <v>0.48793834795842372</v>
      </c>
    </row>
    <row r="114" spans="1:24">
      <c r="A114" t="s">
        <v>606</v>
      </c>
      <c r="B114" t="s">
        <v>267</v>
      </c>
      <c r="C114">
        <f>(H114*'Points System'!$B$17)+(I114*'Points System'!$B$4)+(J114*'Points System'!$B$5)+(K114*'Points System'!$B$6)+(L114*'Points System'!$B$7)+(M114*'Points System'!$B$3)+(N114*'Points System'!$B$2)+(O114*'Points System'!$B$11)+(P114*'Points System'!$B$12)+(Q114*'Points System'!$B$10)+(R114*'Points System'!$B$13)+(S114*'Points System'!$B$8)+(T114*'Points System'!$B$9)+(U114*'Points System'!$B$14)+(F114*'Points System'!$B$15)</f>
        <v>148.83999999999997</v>
      </c>
      <c r="D114">
        <f t="shared" si="10"/>
        <v>-2.3755292612169105</v>
      </c>
      <c r="E114">
        <f t="shared" si="11"/>
        <v>-3.633148994893503</v>
      </c>
      <c r="F114">
        <v>275.60000000000002</v>
      </c>
      <c r="G114">
        <v>285.14</v>
      </c>
      <c r="H114">
        <v>68.849999999999994</v>
      </c>
      <c r="I114">
        <v>42.76</v>
      </c>
      <c r="J114">
        <v>13.84</v>
      </c>
      <c r="K114">
        <v>2.3199999999999998</v>
      </c>
      <c r="L114">
        <v>8.91</v>
      </c>
      <c r="M114">
        <v>36.979999999999997</v>
      </c>
      <c r="N114">
        <v>39.04</v>
      </c>
      <c r="O114">
        <v>5.04</v>
      </c>
      <c r="P114">
        <v>3.19</v>
      </c>
      <c r="Q114">
        <v>1.25</v>
      </c>
      <c r="R114">
        <v>2.13</v>
      </c>
      <c r="S114">
        <v>32</v>
      </c>
      <c r="T114">
        <v>75.319999999999993</v>
      </c>
      <c r="U114">
        <v>115.6</v>
      </c>
      <c r="V114">
        <v>0.248</v>
      </c>
      <c r="W114">
        <v>81.17</v>
      </c>
      <c r="X114">
        <f t="shared" si="9"/>
        <v>0.52198919828855994</v>
      </c>
    </row>
    <row r="115" spans="1:24">
      <c r="A115" t="s">
        <v>607</v>
      </c>
      <c r="B115" t="s">
        <v>267</v>
      </c>
      <c r="C115">
        <f>(H115*'Points System'!$B$17)+(I115*'Points System'!$B$4)+(J115*'Points System'!$B$5)+(K115*'Points System'!$B$6)+(L115*'Points System'!$B$7)+(M115*'Points System'!$B$3)+(N115*'Points System'!$B$2)+(O115*'Points System'!$B$11)+(P115*'Points System'!$B$12)+(Q115*'Points System'!$B$10)+(R115*'Points System'!$B$13)+(S115*'Points System'!$B$8)+(T115*'Points System'!$B$9)+(U115*'Points System'!$B$14)+(F115*'Points System'!$B$15)</f>
        <v>145.37</v>
      </c>
      <c r="D115">
        <f t="shared" si="10"/>
        <v>-2.4474145541132444</v>
      </c>
      <c r="E115">
        <f t="shared" si="11"/>
        <v>-3.7050342877898368</v>
      </c>
      <c r="F115">
        <v>282</v>
      </c>
      <c r="G115">
        <v>362.43</v>
      </c>
      <c r="H115">
        <v>70.56</v>
      </c>
      <c r="I115">
        <v>43.9</v>
      </c>
      <c r="J115">
        <v>12.98</v>
      </c>
      <c r="K115">
        <v>3.46</v>
      </c>
      <c r="L115">
        <v>6.11</v>
      </c>
      <c r="M115">
        <v>27.51</v>
      </c>
      <c r="N115">
        <v>38.119999999999997</v>
      </c>
      <c r="O115">
        <v>14.43</v>
      </c>
      <c r="P115">
        <v>3.97</v>
      </c>
      <c r="Q115">
        <v>3.12</v>
      </c>
      <c r="R115">
        <v>1.27</v>
      </c>
      <c r="S115">
        <v>25.48</v>
      </c>
      <c r="T115">
        <v>64</v>
      </c>
      <c r="U115">
        <v>83.8</v>
      </c>
      <c r="V115">
        <v>0.25</v>
      </c>
      <c r="W115">
        <v>83.17</v>
      </c>
      <c r="X115">
        <f t="shared" si="9"/>
        <v>0.4010981430897001</v>
      </c>
    </row>
    <row r="116" spans="1:24">
      <c r="A116" t="s">
        <v>608</v>
      </c>
      <c r="B116" t="s">
        <v>267</v>
      </c>
      <c r="C116">
        <f>(H116*'Points System'!$B$17)+(I116*'Points System'!$B$4)+(J116*'Points System'!$B$5)+(K116*'Points System'!$B$6)+(L116*'Points System'!$B$7)+(M116*'Points System'!$B$3)+(N116*'Points System'!$B$2)+(O116*'Points System'!$B$11)+(P116*'Points System'!$B$12)+(Q116*'Points System'!$B$10)+(R116*'Points System'!$B$13)+(S116*'Points System'!$B$8)+(T116*'Points System'!$B$9)+(U116*'Points System'!$B$14)+(F116*'Points System'!$B$15)</f>
        <v>142.94000000000003</v>
      </c>
      <c r="D116">
        <f t="shared" si="10"/>
        <v>-2.4977549753634145</v>
      </c>
      <c r="E116">
        <f t="shared" si="11"/>
        <v>-3.7553747090400074</v>
      </c>
      <c r="F116">
        <v>366</v>
      </c>
      <c r="G116">
        <v>427.67</v>
      </c>
      <c r="H116">
        <v>85.06</v>
      </c>
      <c r="I116">
        <v>55.19</v>
      </c>
      <c r="J116">
        <v>15.01</v>
      </c>
      <c r="K116">
        <v>1.91</v>
      </c>
      <c r="L116">
        <v>10.85</v>
      </c>
      <c r="M116">
        <v>45.91</v>
      </c>
      <c r="N116">
        <v>40.9</v>
      </c>
      <c r="O116">
        <v>14.1</v>
      </c>
      <c r="P116">
        <v>4.6900000000000004</v>
      </c>
      <c r="Q116">
        <v>2.6</v>
      </c>
      <c r="R116">
        <v>2.13</v>
      </c>
      <c r="S116">
        <v>29.88</v>
      </c>
      <c r="T116">
        <v>120.1</v>
      </c>
      <c r="U116">
        <v>116.6</v>
      </c>
      <c r="V116">
        <v>0.23300000000000001</v>
      </c>
      <c r="W116">
        <v>107.4</v>
      </c>
      <c r="X116">
        <f t="shared" si="9"/>
        <v>0.33422966305796531</v>
      </c>
    </row>
    <row r="117" spans="1:24">
      <c r="A117" t="s">
        <v>609</v>
      </c>
      <c r="B117" t="s">
        <v>267</v>
      </c>
      <c r="C117">
        <f>(H117*'Points System'!$B$17)+(I117*'Points System'!$B$4)+(J117*'Points System'!$B$5)+(K117*'Points System'!$B$6)+(L117*'Points System'!$B$7)+(M117*'Points System'!$B$3)+(N117*'Points System'!$B$2)+(O117*'Points System'!$B$11)+(P117*'Points System'!$B$12)+(Q117*'Points System'!$B$10)+(R117*'Points System'!$B$13)+(S117*'Points System'!$B$8)+(T117*'Points System'!$B$9)+(U117*'Points System'!$B$14)+(F117*'Points System'!$B$15)</f>
        <v>141.31</v>
      </c>
      <c r="D117">
        <f t="shared" si="10"/>
        <v>-2.5315224184242293</v>
      </c>
      <c r="E117">
        <f t="shared" si="11"/>
        <v>-3.7891421521008222</v>
      </c>
      <c r="F117">
        <v>280.67</v>
      </c>
      <c r="G117">
        <v>324.43</v>
      </c>
      <c r="H117">
        <v>69.53</v>
      </c>
      <c r="I117">
        <v>40.340000000000003</v>
      </c>
      <c r="J117">
        <v>12.57</v>
      </c>
      <c r="K117">
        <v>1.46</v>
      </c>
      <c r="L117">
        <v>13.11</v>
      </c>
      <c r="M117">
        <v>41.39</v>
      </c>
      <c r="N117">
        <v>34.909999999999997</v>
      </c>
      <c r="O117">
        <v>1.5</v>
      </c>
      <c r="P117">
        <v>1.38</v>
      </c>
      <c r="Q117">
        <v>4.5999999999999996</v>
      </c>
      <c r="R117">
        <v>1.3</v>
      </c>
      <c r="S117">
        <v>21.53</v>
      </c>
      <c r="T117">
        <v>83.54</v>
      </c>
      <c r="U117">
        <v>115</v>
      </c>
      <c r="V117">
        <v>0.25</v>
      </c>
      <c r="W117">
        <v>82.8</v>
      </c>
      <c r="X117">
        <f t="shared" si="9"/>
        <v>0.4355639120919767</v>
      </c>
    </row>
    <row r="118" spans="1:24">
      <c r="A118" t="s">
        <v>611</v>
      </c>
      <c r="B118" t="s">
        <v>267</v>
      </c>
      <c r="C118">
        <f>(H118*'Points System'!$B$17)+(I118*'Points System'!$B$4)+(J118*'Points System'!$B$5)+(K118*'Points System'!$B$6)+(L118*'Points System'!$B$7)+(M118*'Points System'!$B$3)+(N118*'Points System'!$B$2)+(O118*'Points System'!$B$11)+(P118*'Points System'!$B$12)+(Q118*'Points System'!$B$10)+(R118*'Points System'!$B$13)+(S118*'Points System'!$B$8)+(T118*'Points System'!$B$9)+(U118*'Points System'!$B$14)+(F118*'Points System'!$B$15)</f>
        <v>139.36000000000001</v>
      </c>
      <c r="D118">
        <f t="shared" si="10"/>
        <v>-2.5719190527607863</v>
      </c>
      <c r="E118">
        <f t="shared" si="11"/>
        <v>-3.8295387864373787</v>
      </c>
      <c r="F118">
        <v>294</v>
      </c>
      <c r="G118">
        <v>333.17</v>
      </c>
      <c r="H118">
        <v>66.64</v>
      </c>
      <c r="I118">
        <v>40.5</v>
      </c>
      <c r="J118">
        <v>14.59</v>
      </c>
      <c r="K118">
        <v>1.1000000000000001</v>
      </c>
      <c r="L118">
        <v>8.5299999999999994</v>
      </c>
      <c r="M118">
        <v>33.630000000000003</v>
      </c>
      <c r="N118">
        <v>33.74</v>
      </c>
      <c r="O118">
        <v>2.0299999999999998</v>
      </c>
      <c r="P118">
        <v>2.8</v>
      </c>
      <c r="Q118">
        <v>3.02</v>
      </c>
      <c r="R118">
        <v>3.23</v>
      </c>
      <c r="S118">
        <v>38.03</v>
      </c>
      <c r="T118">
        <v>75.39</v>
      </c>
      <c r="U118">
        <v>79.8</v>
      </c>
      <c r="V118">
        <v>0.22800000000000001</v>
      </c>
      <c r="W118">
        <v>103.2</v>
      </c>
      <c r="X118">
        <f t="shared" si="9"/>
        <v>0.41828495963021883</v>
      </c>
    </row>
    <row r="119" spans="1:24">
      <c r="A119" t="s">
        <v>610</v>
      </c>
      <c r="B119" t="s">
        <v>267</v>
      </c>
      <c r="C119">
        <f>(H119*'Points System'!$B$17)+(I119*'Points System'!$B$4)+(J119*'Points System'!$B$5)+(K119*'Points System'!$B$6)+(L119*'Points System'!$B$7)+(M119*'Points System'!$B$3)+(N119*'Points System'!$B$2)+(O119*'Points System'!$B$11)+(P119*'Points System'!$B$12)+(Q119*'Points System'!$B$10)+(R119*'Points System'!$B$13)+(S119*'Points System'!$B$8)+(T119*'Points System'!$B$9)+(U119*'Points System'!$B$14)+(F119*'Points System'!$B$15)</f>
        <v>138.41</v>
      </c>
      <c r="D119">
        <f t="shared" si="10"/>
        <v>-2.5915994643606473</v>
      </c>
      <c r="E119">
        <f t="shared" si="11"/>
        <v>-3.8492191980372401</v>
      </c>
      <c r="F119">
        <v>255.78</v>
      </c>
      <c r="G119">
        <v>284.43</v>
      </c>
      <c r="H119">
        <v>65.38</v>
      </c>
      <c r="I119">
        <v>38.700000000000003</v>
      </c>
      <c r="J119">
        <v>13.94</v>
      </c>
      <c r="K119">
        <v>3.11</v>
      </c>
      <c r="L119">
        <v>6.26</v>
      </c>
      <c r="M119">
        <v>32</v>
      </c>
      <c r="N119">
        <v>31.93</v>
      </c>
      <c r="O119">
        <v>5.33</v>
      </c>
      <c r="P119">
        <v>1.89</v>
      </c>
      <c r="Q119">
        <v>2.0699999999999998</v>
      </c>
      <c r="R119">
        <v>1.1299999999999999</v>
      </c>
      <c r="S119">
        <v>21.92</v>
      </c>
      <c r="T119">
        <v>53.9</v>
      </c>
      <c r="U119">
        <v>66</v>
      </c>
      <c r="V119">
        <v>0.251</v>
      </c>
      <c r="W119">
        <v>75</v>
      </c>
      <c r="X119">
        <f t="shared" si="9"/>
        <v>0.4866223675421017</v>
      </c>
    </row>
    <row r="121" spans="1:24">
      <c r="A121" s="1" t="s">
        <v>615</v>
      </c>
    </row>
    <row r="122" spans="1:24">
      <c r="A122" s="5">
        <f>STDEV(LARGE($C$2:$C$119,{1,2,3,4,5,6,7,8,9,10,11,12,13,14,15,16,17,18,19,20,21,22,23,24,25,26,27,28,29,30,31,32,33,34,35,36,37,38,39,40,41,42,43,44,45,46,47,48,49,50,51,52,53,54,55,56,57,58,59,60}))</f>
        <v>48.271348146331889</v>
      </c>
    </row>
    <row r="123" spans="1:24">
      <c r="A123" s="4" t="s">
        <v>616</v>
      </c>
    </row>
    <row r="124" spans="1:24">
      <c r="A124" s="5">
        <f>AVERAGE(LARGE($C$2:$C$119,{1,2,3,4,5,6,7,8,9,10,11,12,13,14,15,16,17,18,19,20,21,22,23,24,25,26,27,28,29,30,31,32,33,34,35,36,37,38,39,40,41,42,43,44,45,46,47,48,49,50,51,52,53,54,55,56,57,58,59,60}))</f>
        <v>324.21700000000004</v>
      </c>
    </row>
    <row r="125" spans="1:24">
      <c r="A125" s="1" t="s">
        <v>617</v>
      </c>
    </row>
    <row r="126" spans="1:24">
      <c r="A126" s="5">
        <f>LARGE($E$2:$E$119,60)</f>
        <v>-1.2576197336765926</v>
      </c>
    </row>
  </sheetData>
  <autoFilter ref="A1:W1">
    <sortState ref="A2:W119">
      <sortCondition descending="1" ref="C1:C11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Hitters</vt:lpstr>
      <vt:lpstr>Pitchers</vt:lpstr>
      <vt:lpstr>Points System</vt:lpstr>
      <vt:lpstr>C</vt:lpstr>
      <vt:lpstr>1B</vt:lpstr>
      <vt:lpstr>2B</vt:lpstr>
      <vt:lpstr>3B</vt:lpstr>
      <vt:lpstr>SS</vt:lpstr>
      <vt:lpstr>OF</vt:lpstr>
      <vt:lpstr>SP</vt:lpstr>
      <vt:lpstr>RP</vt:lpstr>
      <vt:lpstr>Rankings</vt:lpstr>
      <vt:lpstr>Overall</vt:lpstr>
      <vt:lpstr>ADP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2016-03-03T06:08:01Z</dcterms:created>
  <dcterms:modified xsi:type="dcterms:W3CDTF">2016-03-19T03:31:57Z</dcterms:modified>
</cp:coreProperties>
</file>